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<sst xmlns="http://schemas.openxmlformats.org/spreadsheetml/2006/main" count="195" uniqueCount="188">
  <si>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</si>
  <si>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</si>
  <si>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</si>
  <si>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</si>
  <si>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</si>
  <si>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</si>
  <si>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</si>
  <si>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</si>
  <si>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</si>
  <si>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</si>
  <si>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</si>
  <si>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</si>
  <si>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</si>
  <si>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</si>
  <si>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</si>
  <si>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</si>
  <si>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</si>
  <si>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</si>
  <si>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</si>
  <si>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</si>
  <si>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</si>
  <si>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</si>
  <si>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</si>
  <si>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</si>
  <si>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</si>
  <si>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</si>
  <si>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</si>
  <si>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</si>
  <si>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</si>
  <si>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</si>
  <si>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</si>
  <si>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</si>
  <si>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</si>
  <si>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</si>
  <si>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</si>
  <si>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</si>
  <si>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</si>
  <si>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</si>
  <si>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</si>
  <si>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</si>
  <si>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</si>
  <si>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</si>
  <si>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</si>
  <si>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</si>
  <si>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</si>
  <si>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</si>
  <si>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</si>
  <si>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</si>
  <si>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</si>
  <si>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</si>
  <si>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</si>
  <si>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</si>
  <si>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</si>
  <si>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</si>
  <si>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</si>
  <si>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</si>
  <si>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</si>
  <si>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</si>
  <si>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</si>
  <si>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</si>
  <si>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</si>
  <si>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</si>
  <si>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</si>
  <si>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</si>
  <si>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</si>
  <si>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</si>
  <si>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</si>
  <si>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</si>
  <si>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</si>
  <si>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</si>
  <si>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</si>
  <si>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</si>
  <si>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</si>
  <si>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</si>
  <si>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</si>
  <si>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</si>
  <si>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</si>
  <si>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</si>
  <si>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</si>
  <si>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</si>
  <si>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</si>
  <si>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</si>
  <si>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</si>
  <si>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</si>
  <si>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</si>
  <si>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</si>
  <si>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</si>
  <si>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</si>
  <si>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</si>
  <si>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</si>
  <si>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</si>
  <si>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</si>
  <si>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</si>
  <si>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1 квартал 2016 года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</si>
  <si>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</si>
  <si>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</si>
  <si>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</si>
  <si>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</si>
  <si>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</si>
  <si>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</si>
  <si>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</si>
  <si>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</si>
  <si>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</si>
  <si>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</si>
  <si>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</si>
  <si>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</si>
  <si>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</si>
  <si>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</si>
  <si>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</si>
  <si>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</si>
  <si>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</si>
  <si>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</si>
  <si>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</si>
  <si>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</si>
  <si>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</si>
  <si>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</si>
  <si>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</si>
  <si>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</si>
  <si>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</si>
  <si>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</si>
  <si>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</si>
  <si>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</si>
  <si>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</si>
  <si>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</si>
  <si>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</si>
  <si>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</si>
  <si>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</si>
  <si>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</si>
  <si>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</si>
  <si>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</si>
  <si>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</si>
  <si>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</si>
  <si>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</si>
  <si>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</si>
  <si>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</si>
  <si>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</si>
  <si>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</si>
  <si>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</si>
  <si>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</si>
  <si>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</si>
  <si>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</si>
  <si>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</si>
  <si>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</si>
  <si>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</si>
  <si>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</si>
  <si>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</si>
  <si>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</si>
  <si>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</si>
  <si>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</si>
  <si>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</si>
  <si>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</si>
  <si>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</si>
  <si>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</si>
  <si>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</si>
  <si>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</si>
  <si>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</si>
  <si>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</si>
  <si>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</si>
  <si>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</si>
  <si>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</si>
  <si>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</si>
  <si>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</si>
  <si>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</si>
  <si>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Иные межбюджетные трансферты бюджетам муниципаьных районов на подготовку к безаварийному пропуску весеннего половодья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</si>
  <si>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</si>
  <si>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</si>
  <si>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</si>
  <si>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</si>
  <si>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</si>
  <si>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</si>
  <si>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</si>
  <si>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</si>
  <si>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</si>
  <si>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</si>
  <si>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</si>
  <si>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</si>
  <si>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</si>
  <si>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подготовке и проведению Всероссийской сельскохозяйственной переписи 2016 года</t>
  </si>
  <si>
    <t>20203121050000151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</si>
  <si>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</si>
  <si>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20203024050039151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</si>
  <si>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</si>
  <si>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 xml:space="preserve">                                     20203024050040151</t>
  </si>
  <si>
    <t>Иные межбюджетные трансферты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</si>
  <si>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</si>
  <si>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государствееную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</si>
  <si>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</si>
  <si>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за 1 квартал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</si>
</sst>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top" wrapText="1"/>
    </xf>
    <xf numFmtId="10" fontId="60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5" xfId="0" applyFont="1" applyBorder="1" applyAlignment="1">
      <alignment vertical="top" wrapText="1"/>
    </xf>
    <xf numFmtId="49" fontId="10" fillId="0" borderId="26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right" vertical="center" wrapText="1"/>
    </xf>
    <xf numFmtId="172" fontId="11" fillId="0" borderId="28" xfId="0" applyNumberFormat="1" applyFont="1" applyBorder="1" applyAlignment="1">
      <alignment horizontal="right" vertical="center" wrapText="1"/>
    </xf>
    <xf numFmtId="10" fontId="58" fillId="0" borderId="28" xfId="0" applyNumberFormat="1" applyFont="1" applyBorder="1" applyAlignment="1">
      <alignment horizontal="right" vertical="center" wrapText="1"/>
    </xf>
    <xf numFmtId="173" fontId="56" fillId="0" borderId="23" xfId="0" applyNumberFormat="1" applyFont="1" applyBorder="1" applyAlignment="1">
      <alignment horizontal="right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2" fontId="1" fillId="33" borderId="32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33" borderId="33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4"/>
  <sheetViews>
    <sheetView tabSelected="1" workbookViewId="0" topLeftCell="A1">
      <selection activeCell="D6" sqref="D6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1"/>
    </row>
    <row r="4" spans="1:11" s="4" customFormat="1" ht="49.5" customHeight="1">
      <c r="A4" s="82" t="s">
        <v>89</v>
      </c>
      <c r="B4" s="82" t="s">
        <v>73</v>
      </c>
      <c r="C4" s="74" t="s">
        <v>187</v>
      </c>
      <c r="D4" s="75"/>
      <c r="E4" s="75"/>
      <c r="F4" s="76"/>
      <c r="G4" s="74" t="s">
        <v>93</v>
      </c>
      <c r="H4" s="75"/>
      <c r="I4" s="75"/>
      <c r="J4" s="76"/>
      <c r="K4" s="78" t="s">
        <v>46</v>
      </c>
    </row>
    <row r="5" spans="1:11" s="4" customFormat="1" ht="33.75" customHeight="1">
      <c r="A5" s="83"/>
      <c r="B5" s="83"/>
      <c r="C5" s="77" t="s">
        <v>90</v>
      </c>
      <c r="D5" s="77" t="s">
        <v>91</v>
      </c>
      <c r="E5" s="78" t="s">
        <v>49</v>
      </c>
      <c r="F5" s="78" t="s">
        <v>19</v>
      </c>
      <c r="G5" s="77" t="s">
        <v>90</v>
      </c>
      <c r="H5" s="77" t="s">
        <v>91</v>
      </c>
      <c r="I5" s="78" t="s">
        <v>49</v>
      </c>
      <c r="J5" s="78" t="s">
        <v>19</v>
      </c>
      <c r="K5" s="79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41897.49999999999</v>
      </c>
      <c r="D6" s="6">
        <f>D8+D14+D20+D23+D27+D29+D32+D35+D40+D43+D47+D52+D54+D59+D78</f>
        <v>9604.000000000004</v>
      </c>
      <c r="E6" s="24">
        <f aca="true" t="shared" si="0" ref="E6:E37">D6/C6</f>
        <v>0.22922608747538648</v>
      </c>
      <c r="F6" s="24">
        <f>E6/E6</f>
        <v>1</v>
      </c>
      <c r="G6" s="6">
        <f>G8+G14+G20+G23+G27+G29+G32+G35+G40+G43+G47+G52+G54+G59+G78</f>
        <v>42209.299999999996</v>
      </c>
      <c r="H6" s="6">
        <f>H8+H14+H20+H23+H27+H29+H32+H35+H40+H43+H47+H52+H54+H59+H78</f>
        <v>8848.3</v>
      </c>
      <c r="I6" s="24">
        <f aca="true" t="shared" si="1" ref="I6:I30">H6/G6</f>
        <v>0.2096291575553255</v>
      </c>
      <c r="J6" s="24">
        <f>H6/H6</f>
        <v>1</v>
      </c>
      <c r="K6" s="29">
        <f aca="true" t="shared" si="2" ref="K6:K37">D6/H6</f>
        <v>1.0854062362261683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20269.1</v>
      </c>
      <c r="D7" s="8">
        <f>D8</f>
        <v>3867.5000000000005</v>
      </c>
      <c r="E7" s="25">
        <f t="shared" si="0"/>
        <v>0.19080768263021056</v>
      </c>
      <c r="F7" s="24">
        <f>D7/D6</f>
        <v>0.40269679300291533</v>
      </c>
      <c r="G7" s="8">
        <f>G8</f>
        <v>20373.300000000003</v>
      </c>
      <c r="H7" s="8">
        <f>H8</f>
        <v>4278.400000000001</v>
      </c>
      <c r="I7" s="25">
        <f t="shared" si="1"/>
        <v>0.21000034358694958</v>
      </c>
      <c r="J7" s="25">
        <f>H7/H6</f>
        <v>0.4835279093159139</v>
      </c>
      <c r="K7" s="30">
        <f t="shared" si="2"/>
        <v>0.9039594240837696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20269.1</v>
      </c>
      <c r="D8" s="10">
        <f>D9+D10+D11+D12</f>
        <v>3867.5000000000005</v>
      </c>
      <c r="E8" s="26">
        <f t="shared" si="0"/>
        <v>0.19080768263021056</v>
      </c>
      <c r="F8" s="24">
        <f>D8/D6</f>
        <v>0.40269679300291533</v>
      </c>
      <c r="G8" s="10">
        <f>G9+G10+G11+G12</f>
        <v>20373.300000000003</v>
      </c>
      <c r="H8" s="10">
        <f>H9+H10+H11+H12</f>
        <v>4278.400000000001</v>
      </c>
      <c r="I8" s="26">
        <f t="shared" si="1"/>
        <v>0.21000034358694958</v>
      </c>
      <c r="J8" s="26">
        <f>J9+J10+J11+J12</f>
        <v>0.48352790931591383</v>
      </c>
      <c r="K8" s="31">
        <f t="shared" si="2"/>
        <v>0.9039594240837696</v>
      </c>
    </row>
    <row r="9" spans="1:11" s="4" customFormat="1" ht="85.5" customHeight="1">
      <c r="A9" s="11" t="s">
        <v>65</v>
      </c>
      <c r="B9" s="15">
        <v>10102010010000100</v>
      </c>
      <c r="C9" s="12">
        <v>19221</v>
      </c>
      <c r="D9" s="12">
        <v>3796.5</v>
      </c>
      <c r="E9" s="27">
        <f>D9/C9</f>
        <v>0.19751833931637272</v>
      </c>
      <c r="F9" s="24">
        <f>D9/D6</f>
        <v>0.3953040399833401</v>
      </c>
      <c r="G9" s="12">
        <v>19611</v>
      </c>
      <c r="H9" s="12">
        <v>3931.3</v>
      </c>
      <c r="I9" s="27">
        <f t="shared" si="1"/>
        <v>0.200464025291928</v>
      </c>
      <c r="J9" s="27">
        <f>H9/H6</f>
        <v>0.4443000350349785</v>
      </c>
      <c r="K9" s="32">
        <f t="shared" si="2"/>
        <v>0.9657110879352885</v>
      </c>
    </row>
    <row r="10" spans="1:11" s="4" customFormat="1" ht="133.5" customHeight="1">
      <c r="A10" s="11" t="s">
        <v>21</v>
      </c>
      <c r="B10" s="15">
        <v>10102020010000110</v>
      </c>
      <c r="C10" s="12">
        <v>703.8</v>
      </c>
      <c r="D10" s="12">
        <v>68.3</v>
      </c>
      <c r="E10" s="27">
        <f t="shared" si="0"/>
        <v>0.09704461494742825</v>
      </c>
      <c r="F10" s="27">
        <f>D10/D6</f>
        <v>0.007111620158267385</v>
      </c>
      <c r="G10" s="12">
        <v>667.5</v>
      </c>
      <c r="H10" s="12">
        <v>339.9</v>
      </c>
      <c r="I10" s="27">
        <f t="shared" si="1"/>
        <v>0.5092134831460674</v>
      </c>
      <c r="J10" s="27">
        <f>H10/H6</f>
        <v>0.03841415865194444</v>
      </c>
      <c r="K10" s="32">
        <f t="shared" si="2"/>
        <v>0.20094145336863783</v>
      </c>
    </row>
    <row r="11" spans="1:11" s="4" customFormat="1" ht="49.5" customHeight="1">
      <c r="A11" s="11" t="s">
        <v>32</v>
      </c>
      <c r="B11" s="15">
        <v>10102030010000110</v>
      </c>
      <c r="C11" s="12">
        <v>64</v>
      </c>
      <c r="D11" s="12">
        <v>0.9</v>
      </c>
      <c r="E11" s="27">
        <f t="shared" si="0"/>
        <v>0.0140625</v>
      </c>
      <c r="F11" s="27">
        <f>D11/D6</f>
        <v>9.371095376926277E-05</v>
      </c>
      <c r="G11" s="12">
        <v>51.4</v>
      </c>
      <c r="H11" s="12">
        <v>3.6</v>
      </c>
      <c r="I11" s="27">
        <f t="shared" si="1"/>
        <v>0.07003891050583658</v>
      </c>
      <c r="J11" s="27">
        <f>H11/H6</f>
        <v>0.00040685781449543984</v>
      </c>
      <c r="K11" s="32">
        <f t="shared" si="2"/>
        <v>0.25</v>
      </c>
    </row>
    <row r="12" spans="1:11" s="4" customFormat="1" ht="97.5" customHeight="1">
      <c r="A12" s="11" t="s">
        <v>57</v>
      </c>
      <c r="B12" s="15">
        <v>10102040010000110</v>
      </c>
      <c r="C12" s="12">
        <v>280.3</v>
      </c>
      <c r="D12" s="12">
        <v>1.8</v>
      </c>
      <c r="E12" s="27">
        <f t="shared" si="0"/>
        <v>0.006421691045308598</v>
      </c>
      <c r="F12" s="27">
        <f>D12/D6</f>
        <v>0.00018742190753852554</v>
      </c>
      <c r="G12" s="12">
        <v>43.4</v>
      </c>
      <c r="H12" s="12">
        <v>3.6</v>
      </c>
      <c r="I12" s="27">
        <f t="shared" si="1"/>
        <v>0.08294930875576037</v>
      </c>
      <c r="J12" s="27">
        <f>H12/H6</f>
        <v>0.00040685781449543984</v>
      </c>
      <c r="K12" s="32">
        <f t="shared" si="2"/>
        <v>0.5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5275.3</v>
      </c>
      <c r="D13" s="8">
        <f>D14</f>
        <v>1998.6000000000001</v>
      </c>
      <c r="E13" s="25">
        <f t="shared" si="0"/>
        <v>0.3788599700490968</v>
      </c>
      <c r="F13" s="25">
        <f>D13/D6</f>
        <v>0.20810079133694287</v>
      </c>
      <c r="G13" s="8">
        <f>G14</f>
        <v>6233.6</v>
      </c>
      <c r="H13" s="8">
        <f>H14</f>
        <v>1562.3999999999999</v>
      </c>
      <c r="I13" s="25">
        <f t="shared" si="1"/>
        <v>0.25064168377823404</v>
      </c>
      <c r="J13" s="25">
        <f>H13/H6</f>
        <v>0.1765762914910209</v>
      </c>
      <c r="K13" s="30">
        <f t="shared" si="2"/>
        <v>1.2791858678955454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5275.3</v>
      </c>
      <c r="D14" s="10">
        <f>D15+D16+D17+D18</f>
        <v>1998.6000000000001</v>
      </c>
      <c r="E14" s="26">
        <f t="shared" si="0"/>
        <v>0.3788599700490968</v>
      </c>
      <c r="F14" s="26">
        <f>D14/D6</f>
        <v>0.20810079133694287</v>
      </c>
      <c r="G14" s="10">
        <f>G15+G16+G17+G18</f>
        <v>6233.6</v>
      </c>
      <c r="H14" s="10">
        <f>H15+H16+H17+H18</f>
        <v>1562.3999999999999</v>
      </c>
      <c r="I14" s="26">
        <f t="shared" si="1"/>
        <v>0.25064168377823404</v>
      </c>
      <c r="J14" s="26">
        <f>H14/H6</f>
        <v>0.1765762914910209</v>
      </c>
      <c r="K14" s="31">
        <f t="shared" si="2"/>
        <v>1.2791858678955454</v>
      </c>
    </row>
    <row r="15" spans="1:11" s="4" customFormat="1" ht="73.5" customHeight="1">
      <c r="A15" s="11" t="s">
        <v>4</v>
      </c>
      <c r="B15" s="15">
        <v>10302230010000110</v>
      </c>
      <c r="C15" s="12">
        <v>1801.5</v>
      </c>
      <c r="D15" s="12">
        <v>743.3</v>
      </c>
      <c r="E15" s="27">
        <f t="shared" si="0"/>
        <v>0.4126006106022759</v>
      </c>
      <c r="F15" s="27">
        <f>D15/D6</f>
        <v>0.07739483548521446</v>
      </c>
      <c r="G15" s="12">
        <v>2211.8</v>
      </c>
      <c r="H15" s="12">
        <v>543.5</v>
      </c>
      <c r="I15" s="27">
        <f t="shared" si="1"/>
        <v>0.2457274617958224</v>
      </c>
      <c r="J15" s="27">
        <f>H15/H6</f>
        <v>0.06142422838285321</v>
      </c>
      <c r="K15" s="32">
        <f t="shared" si="2"/>
        <v>1.3676172953081875</v>
      </c>
    </row>
    <row r="16" spans="1:11" s="4" customFormat="1" ht="97.5" customHeight="1">
      <c r="A16" s="11" t="s">
        <v>28</v>
      </c>
      <c r="B16" s="15">
        <v>10302240010000110</v>
      </c>
      <c r="C16" s="12">
        <v>17.9</v>
      </c>
      <c r="D16" s="12">
        <v>7.4</v>
      </c>
      <c r="E16" s="27">
        <f t="shared" si="0"/>
        <v>0.41340782122905034</v>
      </c>
      <c r="F16" s="27">
        <f>D16/D6</f>
        <v>0.0007705122865472717</v>
      </c>
      <c r="G16" s="12">
        <v>33.6</v>
      </c>
      <c r="H16" s="12">
        <v>9.5</v>
      </c>
      <c r="I16" s="27">
        <f t="shared" si="1"/>
        <v>0.28273809523809523</v>
      </c>
      <c r="J16" s="27">
        <f>H16/H6</f>
        <v>0.001073652566029633</v>
      </c>
      <c r="K16" s="32">
        <f t="shared" si="2"/>
        <v>0.7789473684210527</v>
      </c>
    </row>
    <row r="17" spans="1:11" s="4" customFormat="1" ht="85.5" customHeight="1">
      <c r="A17" s="11" t="s">
        <v>3</v>
      </c>
      <c r="B17" s="15">
        <v>10302250010000110</v>
      </c>
      <c r="C17" s="12">
        <v>3816.2</v>
      </c>
      <c r="D17" s="12">
        <v>1384.2</v>
      </c>
      <c r="E17" s="27">
        <f t="shared" si="0"/>
        <v>0.362716838740108</v>
      </c>
      <c r="F17" s="27">
        <f>D17/D6</f>
        <v>0.14412744689712614</v>
      </c>
      <c r="G17" s="12">
        <v>4827.6</v>
      </c>
      <c r="H17" s="12">
        <v>1107.1</v>
      </c>
      <c r="I17" s="27">
        <f t="shared" si="1"/>
        <v>0.22932720192228018</v>
      </c>
      <c r="J17" s="27">
        <f>H17/H6</f>
        <v>0.12512007956330595</v>
      </c>
      <c r="K17" s="32">
        <f t="shared" si="2"/>
        <v>1.2502935597507001</v>
      </c>
    </row>
    <row r="18" spans="1:11" s="4" customFormat="1" ht="73.5" customHeight="1">
      <c r="A18" s="11" t="s">
        <v>1</v>
      </c>
      <c r="B18" s="15">
        <v>10302260010000110</v>
      </c>
      <c r="C18" s="12">
        <v>-360.3</v>
      </c>
      <c r="D18" s="34">
        <v>-136.3</v>
      </c>
      <c r="E18" s="27">
        <f t="shared" si="0"/>
        <v>0.37829586455731334</v>
      </c>
      <c r="F18" s="27">
        <f>D18/D6</f>
        <v>-0.014192003331945018</v>
      </c>
      <c r="G18" s="12">
        <v>-839.4</v>
      </c>
      <c r="H18" s="34">
        <v>-97.7</v>
      </c>
      <c r="I18" s="27">
        <f t="shared" si="1"/>
        <v>0.11639266142482727</v>
      </c>
      <c r="J18" s="27">
        <f>H18/H6</f>
        <v>-0.01104166902116791</v>
      </c>
      <c r="K18" s="32">
        <f t="shared" si="2"/>
        <v>1.3950870010235414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4245.9</v>
      </c>
      <c r="D19" s="8">
        <f>D20+D23</f>
        <v>1938.3000000000002</v>
      </c>
      <c r="E19" s="25">
        <f t="shared" si="0"/>
        <v>0.45651098706987925</v>
      </c>
      <c r="F19" s="25">
        <f>D19/D6</f>
        <v>0.20182215743440227</v>
      </c>
      <c r="G19" s="8">
        <f>G20+G23</f>
        <v>3716.8</v>
      </c>
      <c r="H19" s="8">
        <f>H20+H23</f>
        <v>1299</v>
      </c>
      <c r="I19" s="25">
        <f t="shared" si="1"/>
        <v>0.3494941885492897</v>
      </c>
      <c r="J19" s="25">
        <f>J20+J23</f>
        <v>0.14680786139710456</v>
      </c>
      <c r="K19" s="30">
        <f t="shared" si="2"/>
        <v>1.4921478060046192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1881.8</v>
      </c>
      <c r="D20" s="10">
        <f>D21+D22</f>
        <v>332.1</v>
      </c>
      <c r="E20" s="26">
        <f t="shared" si="0"/>
        <v>0.1764799659900096</v>
      </c>
      <c r="F20" s="26">
        <f>D20/D6</f>
        <v>0.03457934194085797</v>
      </c>
      <c r="G20" s="10">
        <f>G21+G22</f>
        <v>2115.2</v>
      </c>
      <c r="H20" s="10">
        <f>H21+H22</f>
        <v>402.6</v>
      </c>
      <c r="I20" s="26">
        <f t="shared" si="1"/>
        <v>0.19033661119515888</v>
      </c>
      <c r="J20" s="26">
        <f>H20/H6</f>
        <v>0.04550026558774002</v>
      </c>
      <c r="K20" s="31">
        <f t="shared" si="2"/>
        <v>0.8248882265275708</v>
      </c>
    </row>
    <row r="21" spans="1:11" s="4" customFormat="1" ht="24.75" customHeight="1">
      <c r="A21" s="11" t="s">
        <v>55</v>
      </c>
      <c r="B21" s="15">
        <v>10502010020000110</v>
      </c>
      <c r="C21" s="12">
        <v>1881.8</v>
      </c>
      <c r="D21" s="12">
        <v>332.1</v>
      </c>
      <c r="E21" s="27">
        <f t="shared" si="0"/>
        <v>0.1764799659900096</v>
      </c>
      <c r="F21" s="27">
        <f>D21/D6</f>
        <v>0.03457934194085797</v>
      </c>
      <c r="G21" s="12">
        <v>2109.6</v>
      </c>
      <c r="H21" s="12">
        <v>402.6</v>
      </c>
      <c r="I21" s="27">
        <f t="shared" si="1"/>
        <v>0.19084186575654155</v>
      </c>
      <c r="J21" s="27">
        <f>H21/H6</f>
        <v>0.04550026558774002</v>
      </c>
      <c r="K21" s="32">
        <f t="shared" si="2"/>
        <v>0.8248882265275708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>
        <v>0</v>
      </c>
      <c r="E22" s="27" t="e">
        <f t="shared" si="0"/>
        <v>#DIV/0!</v>
      </c>
      <c r="F22" s="27">
        <f>D22/D6</f>
        <v>0</v>
      </c>
      <c r="G22" s="12">
        <v>5.6</v>
      </c>
      <c r="H22" s="12">
        <v>0</v>
      </c>
      <c r="I22" s="27">
        <f t="shared" si="1"/>
        <v>0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2364.1</v>
      </c>
      <c r="D23" s="10">
        <f>D24+D25</f>
        <v>1606.2</v>
      </c>
      <c r="E23" s="26">
        <f t="shared" si="0"/>
        <v>0.6794128843957532</v>
      </c>
      <c r="F23" s="26">
        <f>D23/D6</f>
        <v>0.1672428154935443</v>
      </c>
      <c r="G23" s="10">
        <f>G24+G25</f>
        <v>1601.6000000000001</v>
      </c>
      <c r="H23" s="10">
        <f>H24+H25</f>
        <v>896.4</v>
      </c>
      <c r="I23" s="26">
        <f t="shared" si="1"/>
        <v>0.5596903096903096</v>
      </c>
      <c r="J23" s="26">
        <f>H23/H6</f>
        <v>0.10130759580936452</v>
      </c>
      <c r="K23" s="31">
        <f t="shared" si="2"/>
        <v>1.7918340026773762</v>
      </c>
    </row>
    <row r="24" spans="1:11" s="4" customFormat="1" ht="19.5" customHeight="1">
      <c r="A24" s="11" t="s">
        <v>80</v>
      </c>
      <c r="B24" s="15">
        <v>10503010010000110</v>
      </c>
      <c r="C24" s="12">
        <v>2364.1</v>
      </c>
      <c r="D24" s="12">
        <v>1601.7</v>
      </c>
      <c r="E24" s="27">
        <f t="shared" si="0"/>
        <v>0.6775094116154139</v>
      </c>
      <c r="F24" s="27">
        <f>D24/D6</f>
        <v>0.16677426072469798</v>
      </c>
      <c r="G24" s="12">
        <v>1594.9</v>
      </c>
      <c r="H24" s="12">
        <v>862.4</v>
      </c>
      <c r="I24" s="27">
        <f t="shared" si="1"/>
        <v>0.5407235563358204</v>
      </c>
      <c r="J24" s="27">
        <f>H24/H6</f>
        <v>0.09746504978357425</v>
      </c>
      <c r="K24" s="32">
        <f t="shared" si="2"/>
        <v>1.8572588126159555</v>
      </c>
    </row>
    <row r="25" spans="1:11" s="4" customFormat="1" ht="37.5" customHeight="1">
      <c r="A25" s="11" t="s">
        <v>42</v>
      </c>
      <c r="B25" s="15">
        <v>10503020010000110</v>
      </c>
      <c r="C25" s="12"/>
      <c r="D25" s="34">
        <v>4.5</v>
      </c>
      <c r="E25" s="27" t="e">
        <f t="shared" si="0"/>
        <v>#DIV/0!</v>
      </c>
      <c r="F25" s="27">
        <f>D25/D6</f>
        <v>0.00046855476884631386</v>
      </c>
      <c r="G25" s="12">
        <v>6.7</v>
      </c>
      <c r="H25" s="34">
        <v>34</v>
      </c>
      <c r="I25" s="27">
        <f t="shared" si="1"/>
        <v>5.074626865671641</v>
      </c>
      <c r="J25" s="27">
        <f>H25/H6</f>
        <v>0.003842546025790265</v>
      </c>
      <c r="K25" s="32">
        <f t="shared" si="2"/>
        <v>0.1323529411764706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9397</v>
      </c>
      <c r="D26" s="8">
        <f>D27+D29+D32</f>
        <v>1116.4</v>
      </c>
      <c r="E26" s="25">
        <f t="shared" si="0"/>
        <v>0.11880387357667342</v>
      </c>
      <c r="F26" s="25">
        <f>D26/D6</f>
        <v>0.11624323198667219</v>
      </c>
      <c r="G26" s="8">
        <f>G27+G29+G32</f>
        <v>9256.400000000001</v>
      </c>
      <c r="H26" s="8">
        <f>H27+H29+H32</f>
        <v>986</v>
      </c>
      <c r="I26" s="25">
        <f t="shared" si="1"/>
        <v>0.10652089365195971</v>
      </c>
      <c r="J26" s="25">
        <f>J27+J29+J32</f>
        <v>0.1114338347479177</v>
      </c>
      <c r="K26" s="30">
        <f t="shared" si="2"/>
        <v>1.1322515212981745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984</v>
      </c>
      <c r="D27" s="10">
        <f>D28</f>
        <v>66.2</v>
      </c>
      <c r="E27" s="26">
        <f t="shared" si="0"/>
        <v>0.06727642276422764</v>
      </c>
      <c r="F27" s="26">
        <f>D27/D6</f>
        <v>0.006892961266139107</v>
      </c>
      <c r="G27" s="10">
        <f>G28</f>
        <v>1123</v>
      </c>
      <c r="H27" s="10">
        <f>H28</f>
        <v>76.4</v>
      </c>
      <c r="I27" s="26">
        <f t="shared" si="1"/>
        <v>0.06803205699020481</v>
      </c>
      <c r="J27" s="26">
        <f>H27/H6</f>
        <v>0.00863442695206989</v>
      </c>
      <c r="K27" s="31">
        <f t="shared" si="2"/>
        <v>0.8664921465968586</v>
      </c>
    </row>
    <row r="28" spans="1:11" s="4" customFormat="1" ht="48" customHeight="1">
      <c r="A28" s="11" t="s">
        <v>31</v>
      </c>
      <c r="B28" s="15">
        <v>10601030100000110</v>
      </c>
      <c r="C28" s="12">
        <v>984</v>
      </c>
      <c r="D28" s="12">
        <v>66.2</v>
      </c>
      <c r="E28" s="27">
        <f t="shared" si="0"/>
        <v>0.06727642276422764</v>
      </c>
      <c r="F28" s="27">
        <f>D28/D6</f>
        <v>0.006892961266139107</v>
      </c>
      <c r="G28" s="12">
        <v>1123</v>
      </c>
      <c r="H28" s="12">
        <v>76.4</v>
      </c>
      <c r="I28" s="27">
        <f t="shared" si="1"/>
        <v>0.06803205699020481</v>
      </c>
      <c r="J28" s="27">
        <f>H28/H6</f>
        <v>0.00863442695206989</v>
      </c>
      <c r="K28" s="32">
        <f t="shared" si="2"/>
        <v>0.8664921465968586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8413</v>
      </c>
      <c r="D32" s="10">
        <f>D33+D34</f>
        <v>1050.2</v>
      </c>
      <c r="E32" s="26">
        <f t="shared" si="0"/>
        <v>0.12483061927968621</v>
      </c>
      <c r="F32" s="26">
        <f>D32/D6</f>
        <v>0.10935027072053308</v>
      </c>
      <c r="G32" s="10">
        <f>G33+G34</f>
        <v>8133.400000000001</v>
      </c>
      <c r="H32" s="10">
        <f>H33+H34</f>
        <v>909.6</v>
      </c>
      <c r="I32" s="26">
        <f aca="true" t="shared" si="3" ref="I32:I63">H32/G32</f>
        <v>0.1118351488922222</v>
      </c>
      <c r="J32" s="26">
        <f>H32/H6</f>
        <v>0.1027994077958478</v>
      </c>
      <c r="K32" s="31">
        <f t="shared" si="2"/>
        <v>1.1545734388742304</v>
      </c>
    </row>
    <row r="33" spans="1:11" s="4" customFormat="1" ht="19.5" customHeight="1">
      <c r="A33" s="11" t="s">
        <v>33</v>
      </c>
      <c r="B33" s="15">
        <v>10606030030000110</v>
      </c>
      <c r="C33" s="12">
        <v>2282.5</v>
      </c>
      <c r="D33" s="12">
        <v>624.2</v>
      </c>
      <c r="E33" s="27">
        <f t="shared" si="0"/>
        <v>0.27347207009857616</v>
      </c>
      <c r="F33" s="27">
        <f>D33/D6</f>
        <v>0.06499375260308203</v>
      </c>
      <c r="G33" s="12">
        <v>6501.6</v>
      </c>
      <c r="H33" s="12">
        <v>401.3</v>
      </c>
      <c r="I33" s="27">
        <f t="shared" si="3"/>
        <v>0.061723268118616954</v>
      </c>
      <c r="J33" s="27">
        <f>H33/H6</f>
        <v>0.045353344710283336</v>
      </c>
      <c r="K33" s="32">
        <f t="shared" si="2"/>
        <v>1.5554448043857465</v>
      </c>
    </row>
    <row r="34" spans="1:11" s="4" customFormat="1" ht="19.5" customHeight="1">
      <c r="A34" s="11" t="s">
        <v>85</v>
      </c>
      <c r="B34" s="15">
        <v>10606040000000110</v>
      </c>
      <c r="C34" s="12">
        <v>6130.5</v>
      </c>
      <c r="D34" s="12">
        <v>426</v>
      </c>
      <c r="E34" s="27">
        <f t="shared" si="0"/>
        <v>0.06948862246146317</v>
      </c>
      <c r="F34" s="27">
        <f>D34/D6</f>
        <v>0.044356518117451046</v>
      </c>
      <c r="G34" s="12">
        <v>1631.8</v>
      </c>
      <c r="H34" s="12">
        <v>508.3</v>
      </c>
      <c r="I34" s="27">
        <f t="shared" si="3"/>
        <v>0.31149650692486824</v>
      </c>
      <c r="J34" s="27">
        <f>H34/H6</f>
        <v>0.057446063085564464</v>
      </c>
      <c r="K34" s="32">
        <f t="shared" si="2"/>
        <v>0.8380877434585874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730</v>
      </c>
      <c r="D35" s="8">
        <f>D36+D38</f>
        <v>206.10000000000002</v>
      </c>
      <c r="E35" s="25">
        <f t="shared" si="0"/>
        <v>0.2823287671232877</v>
      </c>
      <c r="F35" s="25">
        <f>D35/D6</f>
        <v>0.021459808413161176</v>
      </c>
      <c r="G35" s="8">
        <v>877</v>
      </c>
      <c r="H35" s="8">
        <f>H36+H38</f>
        <v>144.5</v>
      </c>
      <c r="I35" s="25">
        <f t="shared" si="3"/>
        <v>0.16476624857468644</v>
      </c>
      <c r="J35" s="25">
        <f>H35/H6</f>
        <v>0.016330820609608627</v>
      </c>
      <c r="K35" s="30">
        <f t="shared" si="2"/>
        <v>1.4262975778546714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700</v>
      </c>
      <c r="D36" s="10">
        <v>180.8</v>
      </c>
      <c r="E36" s="26">
        <f t="shared" si="0"/>
        <v>0.2582857142857143</v>
      </c>
      <c r="F36" s="26">
        <f>D36/D6</f>
        <v>0.018825489379425235</v>
      </c>
      <c r="G36" s="10">
        <f>G37</f>
        <v>850</v>
      </c>
      <c r="H36" s="10">
        <f>H37</f>
        <v>143.7</v>
      </c>
      <c r="I36" s="26">
        <f t="shared" si="3"/>
        <v>0.16905882352941176</v>
      </c>
      <c r="J36" s="26">
        <f>H36/H6</f>
        <v>0.016240407761942972</v>
      </c>
      <c r="K36" s="31">
        <f t="shared" si="2"/>
        <v>1.2581767571329159</v>
      </c>
    </row>
    <row r="37" spans="1:11" s="4" customFormat="1" ht="61.5" customHeight="1">
      <c r="A37" s="11" t="s">
        <v>66</v>
      </c>
      <c r="B37" s="15">
        <v>10803010010000110</v>
      </c>
      <c r="C37" s="12">
        <v>700</v>
      </c>
      <c r="D37" s="12">
        <v>180.8</v>
      </c>
      <c r="E37" s="27">
        <f t="shared" si="0"/>
        <v>0.2582857142857143</v>
      </c>
      <c r="F37" s="27">
        <f>D37/D6</f>
        <v>0.018825489379425235</v>
      </c>
      <c r="G37" s="12">
        <v>850</v>
      </c>
      <c r="H37" s="12">
        <v>143.7</v>
      </c>
      <c r="I37" s="27">
        <f t="shared" si="3"/>
        <v>0.16905882352941176</v>
      </c>
      <c r="J37" s="27">
        <f>H37/H6</f>
        <v>0.016240407761942972</v>
      </c>
      <c r="K37" s="32">
        <f t="shared" si="2"/>
        <v>1.2581767571329159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30</v>
      </c>
      <c r="D38" s="10">
        <f>D39</f>
        <v>25.3</v>
      </c>
      <c r="E38" s="26">
        <f aca="true" t="shared" si="4" ref="E38:E69">D38/C38</f>
        <v>0.8433333333333334</v>
      </c>
      <c r="F38" s="26">
        <f>D38/D6</f>
        <v>0.0026343190337359424</v>
      </c>
      <c r="G38" s="10">
        <f>G39</f>
        <v>27</v>
      </c>
      <c r="H38" s="10">
        <f>H39</f>
        <v>0.8</v>
      </c>
      <c r="I38" s="26">
        <f t="shared" si="3"/>
        <v>0.02962962962962963</v>
      </c>
      <c r="J38" s="26">
        <f>H38/H6</f>
        <v>9.04128476656533E-05</v>
      </c>
      <c r="K38" s="31">
        <f aca="true" t="shared" si="5" ref="K38:K69">D38/H38</f>
        <v>31.625</v>
      </c>
    </row>
    <row r="39" spans="1:11" s="4" customFormat="1" ht="85.5" customHeight="1">
      <c r="A39" s="11" t="s">
        <v>6</v>
      </c>
      <c r="B39" s="15">
        <v>10804020010000110</v>
      </c>
      <c r="C39" s="12">
        <v>30</v>
      </c>
      <c r="D39" s="12">
        <v>25.3</v>
      </c>
      <c r="E39" s="27">
        <f t="shared" si="4"/>
        <v>0.8433333333333334</v>
      </c>
      <c r="F39" s="27">
        <f>D39/D6</f>
        <v>0.0026343190337359424</v>
      </c>
      <c r="G39" s="12">
        <v>27</v>
      </c>
      <c r="H39" s="12">
        <v>0.8</v>
      </c>
      <c r="I39" s="27">
        <f t="shared" si="3"/>
        <v>0.02962962962962963</v>
      </c>
      <c r="J39" s="27">
        <f>H39/H6</f>
        <v>9.04128476656533E-05</v>
      </c>
      <c r="K39" s="32">
        <f t="shared" si="5"/>
        <v>31.625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374</v>
      </c>
      <c r="D43" s="8">
        <f>D44</f>
        <v>203</v>
      </c>
      <c r="E43" s="25">
        <f t="shared" si="4"/>
        <v>0.5427807486631016</v>
      </c>
      <c r="F43" s="25">
        <f>D43/D6</f>
        <v>0.021137026239067047</v>
      </c>
      <c r="G43" s="8">
        <f>G44</f>
        <v>645</v>
      </c>
      <c r="H43" s="8">
        <f>H44</f>
        <v>213.4</v>
      </c>
      <c r="I43" s="25">
        <f t="shared" si="3"/>
        <v>0.33085271317829457</v>
      </c>
      <c r="J43" s="25">
        <f>J45+J46</f>
        <v>0.02411762711481302</v>
      </c>
      <c r="K43" s="30">
        <f t="shared" si="5"/>
        <v>0.951265229615745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374</v>
      </c>
      <c r="D44" s="10">
        <f>D45+D46</f>
        <v>203</v>
      </c>
      <c r="E44" s="26">
        <f t="shared" si="4"/>
        <v>0.5427807486631016</v>
      </c>
      <c r="F44" s="26">
        <f>D44/D6</f>
        <v>0.021137026239067047</v>
      </c>
      <c r="G44" s="10">
        <f>G45+G46</f>
        <v>645</v>
      </c>
      <c r="H44" s="10">
        <f>H45+H46</f>
        <v>213.4</v>
      </c>
      <c r="I44" s="26">
        <f t="shared" si="3"/>
        <v>0.33085271317829457</v>
      </c>
      <c r="J44" s="26">
        <f>H44/H6</f>
        <v>0.024117627114813016</v>
      </c>
      <c r="K44" s="31">
        <f t="shared" si="5"/>
        <v>0.951265229615745</v>
      </c>
    </row>
    <row r="45" spans="1:11" s="4" customFormat="1" ht="73.5" customHeight="1">
      <c r="A45" s="11" t="s">
        <v>53</v>
      </c>
      <c r="B45" s="15">
        <v>11105013000000100</v>
      </c>
      <c r="C45" s="12">
        <v>195</v>
      </c>
      <c r="D45" s="12">
        <v>160.1</v>
      </c>
      <c r="E45" s="27">
        <f t="shared" si="4"/>
        <v>0.821025641025641</v>
      </c>
      <c r="F45" s="27">
        <f>D45/D6</f>
        <v>0.01667013744273219</v>
      </c>
      <c r="G45" s="12">
        <v>441</v>
      </c>
      <c r="H45" s="12">
        <v>195.8</v>
      </c>
      <c r="I45" s="27">
        <f t="shared" si="3"/>
        <v>0.4439909297052154</v>
      </c>
      <c r="J45" s="27">
        <f>H45/H6</f>
        <v>0.022128544466168645</v>
      </c>
      <c r="K45" s="32">
        <f t="shared" si="5"/>
        <v>0.8176710929519918</v>
      </c>
    </row>
    <row r="46" spans="1:11" s="4" customFormat="1" ht="85.5" customHeight="1">
      <c r="A46" s="11" t="s">
        <v>56</v>
      </c>
      <c r="B46" s="15">
        <v>11105030000000120</v>
      </c>
      <c r="C46" s="12">
        <v>179</v>
      </c>
      <c r="D46" s="12">
        <v>42.9</v>
      </c>
      <c r="E46" s="27">
        <f t="shared" si="4"/>
        <v>0.23966480446927374</v>
      </c>
      <c r="F46" s="27">
        <f>D46/D6</f>
        <v>0.004466888796334859</v>
      </c>
      <c r="G46" s="12">
        <v>204</v>
      </c>
      <c r="H46" s="12">
        <v>17.6</v>
      </c>
      <c r="I46" s="27">
        <f t="shared" si="3"/>
        <v>0.08627450980392158</v>
      </c>
      <c r="J46" s="27">
        <f>H46/H6</f>
        <v>0.0019890826486443727</v>
      </c>
      <c r="K46" s="32">
        <f t="shared" si="5"/>
        <v>2.4374999999999996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33</v>
      </c>
      <c r="D47" s="8">
        <f>D48</f>
        <v>15.7</v>
      </c>
      <c r="E47" s="25">
        <f t="shared" si="4"/>
        <v>0.4757575757575757</v>
      </c>
      <c r="F47" s="25">
        <f>D47/D6</f>
        <v>0.001634735526863806</v>
      </c>
      <c r="G47" s="8">
        <f>G48</f>
        <v>30.2</v>
      </c>
      <c r="H47" s="8">
        <f>H48</f>
        <v>11.4</v>
      </c>
      <c r="I47" s="25">
        <f t="shared" si="3"/>
        <v>0.3774834437086093</v>
      </c>
      <c r="J47" s="25">
        <f>H47/H6</f>
        <v>0.0012883830792355595</v>
      </c>
      <c r="K47" s="30">
        <f t="shared" si="5"/>
        <v>1.3771929824561402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33</v>
      </c>
      <c r="D48" s="10">
        <f>D49+D50+D51</f>
        <v>15.7</v>
      </c>
      <c r="E48" s="26">
        <f t="shared" si="4"/>
        <v>0.4757575757575757</v>
      </c>
      <c r="F48" s="26">
        <f>D48/D6</f>
        <v>0.001634735526863806</v>
      </c>
      <c r="G48" s="10">
        <f>G49+G50+G51</f>
        <v>30.2</v>
      </c>
      <c r="H48" s="10">
        <f>H49+H50+H51</f>
        <v>11.4</v>
      </c>
      <c r="I48" s="26">
        <f t="shared" si="3"/>
        <v>0.3774834437086093</v>
      </c>
      <c r="J48" s="26">
        <f>H48/H6</f>
        <v>0.0012883830792355595</v>
      </c>
      <c r="K48" s="31">
        <f t="shared" si="5"/>
        <v>1.3771929824561402</v>
      </c>
    </row>
    <row r="49" spans="1:11" s="4" customFormat="1" ht="37.5" customHeight="1">
      <c r="A49" s="11" t="s">
        <v>82</v>
      </c>
      <c r="B49" s="15">
        <v>11201010010000120</v>
      </c>
      <c r="C49" s="12">
        <v>15.1</v>
      </c>
      <c r="D49" s="12">
        <v>5.1</v>
      </c>
      <c r="E49" s="27">
        <f t="shared" si="4"/>
        <v>0.33774834437086093</v>
      </c>
      <c r="F49" s="27">
        <f>D49/D6</f>
        <v>0.0005310287380258223</v>
      </c>
      <c r="G49" s="12">
        <v>5.1</v>
      </c>
      <c r="H49" s="12">
        <v>4.7</v>
      </c>
      <c r="I49" s="27">
        <f t="shared" si="3"/>
        <v>0.9215686274509804</v>
      </c>
      <c r="J49" s="27">
        <f>H49/H6</f>
        <v>0.0005311754800357132</v>
      </c>
      <c r="K49" s="32">
        <f t="shared" si="5"/>
        <v>1.0851063829787233</v>
      </c>
    </row>
    <row r="50" spans="1:11" s="4" customFormat="1" ht="37.5" customHeight="1">
      <c r="A50" s="11" t="s">
        <v>37</v>
      </c>
      <c r="B50" s="15">
        <v>11201020010000120</v>
      </c>
      <c r="C50" s="12">
        <v>1.5</v>
      </c>
      <c r="D50" s="12">
        <v>0</v>
      </c>
      <c r="E50" s="27">
        <f t="shared" si="4"/>
        <v>0</v>
      </c>
      <c r="F50" s="27">
        <f>D50/D6</f>
        <v>0</v>
      </c>
      <c r="G50" s="12">
        <v>1.3</v>
      </c>
      <c r="H50" s="12">
        <v>0</v>
      </c>
      <c r="I50" s="27">
        <f t="shared" si="3"/>
        <v>0</v>
      </c>
      <c r="J50" s="27">
        <f>H50/H6</f>
        <v>0</v>
      </c>
      <c r="K50" s="32" t="e">
        <f t="shared" si="5"/>
        <v>#DIV/0!</v>
      </c>
    </row>
    <row r="51" spans="1:11" s="4" customFormat="1" ht="24.75" customHeight="1">
      <c r="A51" s="11" t="s">
        <v>26</v>
      </c>
      <c r="B51" s="15">
        <v>11201040010000120</v>
      </c>
      <c r="C51" s="12">
        <v>16.4</v>
      </c>
      <c r="D51" s="12">
        <v>10.6</v>
      </c>
      <c r="E51" s="27">
        <f t="shared" si="4"/>
        <v>0.6463414634146342</v>
      </c>
      <c r="F51" s="27">
        <f>D51/D6</f>
        <v>0.0011037067888379837</v>
      </c>
      <c r="G51" s="12">
        <v>23.8</v>
      </c>
      <c r="H51" s="12">
        <v>6.7</v>
      </c>
      <c r="I51" s="27">
        <f t="shared" si="3"/>
        <v>0.2815126050420168</v>
      </c>
      <c r="J51" s="27">
        <f>H51/H6</f>
        <v>0.0007572075991998464</v>
      </c>
      <c r="K51" s="32">
        <f t="shared" si="5"/>
        <v>1.5820895522388059</v>
      </c>
    </row>
    <row r="52" spans="1:11" s="4" customFormat="1" ht="61.5" customHeight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5" t="e">
        <f t="shared" si="4"/>
        <v>#DIV/0!</v>
      </c>
      <c r="F52" s="25">
        <f>D52/D6</f>
        <v>0</v>
      </c>
      <c r="G52" s="8">
        <f>G53</f>
        <v>0</v>
      </c>
      <c r="H52" s="8">
        <f>H53</f>
        <v>0</v>
      </c>
      <c r="I52" s="25" t="e">
        <f t="shared" si="3"/>
        <v>#DIV/0!</v>
      </c>
      <c r="J52" s="25">
        <f>H52/H6</f>
        <v>0</v>
      </c>
      <c r="K52" s="30" t="e">
        <f t="shared" si="5"/>
        <v>#DIV/0!</v>
      </c>
    </row>
    <row r="53" spans="1:11" s="4" customFormat="1" ht="24.75" customHeight="1">
      <c r="A53" s="11" t="s">
        <v>10</v>
      </c>
      <c r="B53" s="15">
        <v>11302990000000130</v>
      </c>
      <c r="C53" s="12"/>
      <c r="D53" s="12"/>
      <c r="E53" s="27" t="e">
        <f t="shared" si="4"/>
        <v>#DIV/0!</v>
      </c>
      <c r="F53" s="27">
        <f>D53/D6</f>
        <v>0</v>
      </c>
      <c r="G53" s="12"/>
      <c r="H53" s="12"/>
      <c r="I53" s="27" t="e">
        <f t="shared" si="3"/>
        <v>#DIV/0!</v>
      </c>
      <c r="J53" s="27">
        <f>H53/H6</f>
        <v>0</v>
      </c>
      <c r="K53" s="32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697</v>
      </c>
      <c r="D54" s="8">
        <f>D55+D57</f>
        <v>51.7</v>
      </c>
      <c r="E54" s="25">
        <f t="shared" si="4"/>
        <v>0.07417503586800574</v>
      </c>
      <c r="F54" s="25">
        <f>D54/D6</f>
        <v>0.005383173677634317</v>
      </c>
      <c r="G54" s="8">
        <f>G55+G57</f>
        <v>60</v>
      </c>
      <c r="H54" s="8">
        <f>H55+H57</f>
        <v>149.5</v>
      </c>
      <c r="I54" s="25">
        <f t="shared" si="3"/>
        <v>2.4916666666666667</v>
      </c>
      <c r="J54" s="25">
        <f>H54/H6</f>
        <v>0.01689590090751896</v>
      </c>
      <c r="K54" s="30">
        <f t="shared" si="5"/>
        <v>0.3458193979933111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550</v>
      </c>
      <c r="D55" s="10">
        <f>D56</f>
        <v>0</v>
      </c>
      <c r="E55" s="26">
        <f t="shared" si="4"/>
        <v>0</v>
      </c>
      <c r="F55" s="26">
        <f>D55/D6</f>
        <v>0</v>
      </c>
      <c r="G55" s="10">
        <f>G56</f>
        <v>50</v>
      </c>
      <c r="H55" s="10">
        <f>H56</f>
        <v>-21.1</v>
      </c>
      <c r="I55" s="26">
        <f t="shared" si="3"/>
        <v>-0.42200000000000004</v>
      </c>
      <c r="J55" s="26">
        <f>H55/H6</f>
        <v>-0.0023846388571816058</v>
      </c>
      <c r="K55" s="31">
        <f t="shared" si="5"/>
        <v>0</v>
      </c>
    </row>
    <row r="56" spans="1:11" s="4" customFormat="1" ht="109.5" customHeight="1">
      <c r="A56" s="11" t="s">
        <v>79</v>
      </c>
      <c r="B56" s="15">
        <v>11402053050000400</v>
      </c>
      <c r="C56" s="12">
        <v>550</v>
      </c>
      <c r="D56" s="34">
        <v>0</v>
      </c>
      <c r="E56" s="27">
        <f t="shared" si="4"/>
        <v>0</v>
      </c>
      <c r="F56" s="27">
        <f>D56/D6</f>
        <v>0</v>
      </c>
      <c r="G56" s="12">
        <v>50</v>
      </c>
      <c r="H56" s="34">
        <v>-21.1</v>
      </c>
      <c r="I56" s="27">
        <f t="shared" si="3"/>
        <v>-0.42200000000000004</v>
      </c>
      <c r="J56" s="27">
        <f>H56/H6</f>
        <v>-0.0023846388571816058</v>
      </c>
      <c r="K56" s="32">
        <f t="shared" si="5"/>
        <v>0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147</v>
      </c>
      <c r="D57" s="10">
        <f>D58</f>
        <v>51.7</v>
      </c>
      <c r="E57" s="26">
        <f t="shared" si="4"/>
        <v>0.3517006802721089</v>
      </c>
      <c r="F57" s="26">
        <f>D57/D6</f>
        <v>0.005383173677634317</v>
      </c>
      <c r="G57" s="10">
        <f>G58</f>
        <v>10</v>
      </c>
      <c r="H57" s="10">
        <f>H58</f>
        <v>170.6</v>
      </c>
      <c r="I57" s="26">
        <f t="shared" si="3"/>
        <v>17.06</v>
      </c>
      <c r="J57" s="26">
        <f>H57/H6</f>
        <v>0.019280539764700566</v>
      </c>
      <c r="K57" s="31">
        <f t="shared" si="5"/>
        <v>0.3030480656506448</v>
      </c>
    </row>
    <row r="58" spans="1:11" s="4" customFormat="1" ht="43.5" customHeight="1">
      <c r="A58" s="16" t="s">
        <v>92</v>
      </c>
      <c r="B58" s="15">
        <v>11406013100000400</v>
      </c>
      <c r="C58" s="12">
        <v>147</v>
      </c>
      <c r="D58" s="12">
        <v>51.7</v>
      </c>
      <c r="E58" s="27">
        <f t="shared" si="4"/>
        <v>0.3517006802721089</v>
      </c>
      <c r="F58" s="27">
        <f>D58/D6</f>
        <v>0.005383173677634317</v>
      </c>
      <c r="G58" s="12">
        <v>10</v>
      </c>
      <c r="H58" s="12">
        <v>170.6</v>
      </c>
      <c r="I58" s="27">
        <f t="shared" si="3"/>
        <v>17.06</v>
      </c>
      <c r="J58" s="27">
        <f>H58/H6</f>
        <v>0.019280539764700566</v>
      </c>
      <c r="K58" s="32">
        <f t="shared" si="5"/>
        <v>0.3030480656506448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876.2</v>
      </c>
      <c r="D59" s="8">
        <f>D60+D63+D64+D66+D70+D71+D72+D73+D74+D75+D76</f>
        <v>206.7</v>
      </c>
      <c r="E59" s="25">
        <f t="shared" si="4"/>
        <v>0.23590504451038574</v>
      </c>
      <c r="F59" s="25">
        <f>D59/D6</f>
        <v>0.021522282382340684</v>
      </c>
      <c r="G59" s="8">
        <f>G60+G63+G64+G66+G70+G71+G72+G73+G74+G75+G76</f>
        <v>1017</v>
      </c>
      <c r="H59" s="8">
        <f>H60+H63+H64+H66+H70+H71+H72+H73+H74+H75+H76</f>
        <v>203.7</v>
      </c>
      <c r="I59" s="25">
        <f t="shared" si="3"/>
        <v>0.20029498525073744</v>
      </c>
      <c r="J59" s="25">
        <f>J60+J63+J64+J66+J70+J71+J72+J73+J74+J75+J76</f>
        <v>0.02302137133686697</v>
      </c>
      <c r="K59" s="30">
        <f t="shared" si="5"/>
        <v>1.0147275405007363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8</v>
      </c>
      <c r="D60" s="10">
        <f>D61+D62</f>
        <v>5.3</v>
      </c>
      <c r="E60" s="26">
        <f t="shared" si="4"/>
        <v>0.6625</v>
      </c>
      <c r="F60" s="26">
        <f>D60/D6</f>
        <v>0.0005518533944189919</v>
      </c>
      <c r="G60" s="10">
        <f>G61+G62</f>
        <v>14</v>
      </c>
      <c r="H60" s="10">
        <f>H61+H62</f>
        <v>2.1</v>
      </c>
      <c r="I60" s="26">
        <f t="shared" si="3"/>
        <v>0.15</v>
      </c>
      <c r="J60" s="26">
        <f>H60/H6</f>
        <v>0.0002373337251223399</v>
      </c>
      <c r="K60" s="31">
        <f t="shared" si="5"/>
        <v>2.5238095238095237</v>
      </c>
    </row>
    <row r="61" spans="1:11" s="4" customFormat="1" ht="85.5" customHeight="1">
      <c r="A61" s="11" t="s">
        <v>20</v>
      </c>
      <c r="B61" s="15">
        <v>11603010010000140</v>
      </c>
      <c r="C61" s="12">
        <v>4</v>
      </c>
      <c r="D61" s="12">
        <v>3</v>
      </c>
      <c r="E61" s="27">
        <f t="shared" si="4"/>
        <v>0.75</v>
      </c>
      <c r="F61" s="27">
        <f>D61/D6</f>
        <v>0.00031236984589754255</v>
      </c>
      <c r="G61" s="12">
        <v>10</v>
      </c>
      <c r="H61" s="12">
        <v>2</v>
      </c>
      <c r="I61" s="27">
        <f t="shared" si="3"/>
        <v>0.2</v>
      </c>
      <c r="J61" s="27">
        <f>H61/H6</f>
        <v>0.00022603211916413324</v>
      </c>
      <c r="K61" s="32">
        <f t="shared" si="5"/>
        <v>1.5</v>
      </c>
    </row>
    <row r="62" spans="1:11" s="4" customFormat="1" ht="61.5" customHeight="1">
      <c r="A62" s="11" t="s">
        <v>61</v>
      </c>
      <c r="B62" s="15">
        <v>11603030010000140</v>
      </c>
      <c r="C62" s="12">
        <v>4</v>
      </c>
      <c r="D62" s="12">
        <v>2.3</v>
      </c>
      <c r="E62" s="27">
        <f t="shared" si="4"/>
        <v>0.575</v>
      </c>
      <c r="F62" s="27">
        <f>D62/D6</f>
        <v>0.0002394835485214493</v>
      </c>
      <c r="G62" s="12">
        <v>4</v>
      </c>
      <c r="H62" s="12">
        <v>0.1</v>
      </c>
      <c r="I62" s="27">
        <f t="shared" si="3"/>
        <v>0.025</v>
      </c>
      <c r="J62" s="27">
        <f>H62/H6</f>
        <v>1.1301605958206663E-05</v>
      </c>
      <c r="K62" s="32">
        <f t="shared" si="5"/>
        <v>22.999999999999996</v>
      </c>
    </row>
    <row r="63" spans="1:11" s="4" customFormat="1" ht="73.5" customHeight="1">
      <c r="A63" s="9" t="s">
        <v>5</v>
      </c>
      <c r="B63" s="15">
        <v>11606000010000140</v>
      </c>
      <c r="C63" s="10">
        <v>37</v>
      </c>
      <c r="D63" s="10">
        <v>0</v>
      </c>
      <c r="E63" s="26">
        <f t="shared" si="4"/>
        <v>0</v>
      </c>
      <c r="F63" s="26">
        <f>D63/D6</f>
        <v>0</v>
      </c>
      <c r="G63" s="10">
        <v>45</v>
      </c>
      <c r="H63" s="10">
        <v>0.7</v>
      </c>
      <c r="I63" s="26">
        <f t="shared" si="3"/>
        <v>0.015555555555555555</v>
      </c>
      <c r="J63" s="26">
        <f>H63/H6</f>
        <v>7.911124170744663E-05</v>
      </c>
      <c r="K63" s="31">
        <f t="shared" si="5"/>
        <v>0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52</v>
      </c>
      <c r="D64" s="10">
        <f>D65</f>
        <v>21</v>
      </c>
      <c r="E64" s="26">
        <f t="shared" si="4"/>
        <v>0.40384615384615385</v>
      </c>
      <c r="F64" s="26">
        <f>D64/D6</f>
        <v>0.002186588921282798</v>
      </c>
      <c r="G64" s="10">
        <f>G65</f>
        <v>52</v>
      </c>
      <c r="H64" s="10">
        <f>H65</f>
        <v>30</v>
      </c>
      <c r="I64" s="26">
        <f aca="true" t="shared" si="6" ref="I64:I81">H64/G64</f>
        <v>0.5769230769230769</v>
      </c>
      <c r="J64" s="26">
        <f>H64/H6</f>
        <v>0.0033904817874619987</v>
      </c>
      <c r="K64" s="31">
        <f t="shared" si="5"/>
        <v>0.7</v>
      </c>
    </row>
    <row r="65" spans="1:11" s="4" customFormat="1" ht="61.5" customHeight="1">
      <c r="A65" s="11" t="s">
        <v>52</v>
      </c>
      <c r="B65" s="15">
        <v>11608010010000140</v>
      </c>
      <c r="C65" s="12">
        <v>52</v>
      </c>
      <c r="D65" s="12">
        <v>21</v>
      </c>
      <c r="E65" s="27">
        <f t="shared" si="4"/>
        <v>0.40384615384615385</v>
      </c>
      <c r="F65" s="27">
        <f>D65/D6</f>
        <v>0.002186588921282798</v>
      </c>
      <c r="G65" s="12">
        <v>52</v>
      </c>
      <c r="H65" s="12">
        <v>30</v>
      </c>
      <c r="I65" s="27">
        <f t="shared" si="6"/>
        <v>0.5769230769230769</v>
      </c>
      <c r="J65" s="27">
        <f>H65/H6</f>
        <v>0.0033904817874619987</v>
      </c>
      <c r="K65" s="32">
        <f t="shared" si="5"/>
        <v>0.7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50</v>
      </c>
      <c r="D66" s="10">
        <f>D67+D68+D69</f>
        <v>5</v>
      </c>
      <c r="E66" s="26">
        <f t="shared" si="4"/>
        <v>0.1</v>
      </c>
      <c r="F66" s="26">
        <f>D66/D6</f>
        <v>0.0005206164098292376</v>
      </c>
      <c r="G66" s="10">
        <f>G67+G68+G69</f>
        <v>105</v>
      </c>
      <c r="H66" s="10">
        <f>H67+H68+H69</f>
        <v>15</v>
      </c>
      <c r="I66" s="26">
        <f t="shared" si="6"/>
        <v>0.14285714285714285</v>
      </c>
      <c r="J66" s="26">
        <f>H66/H6</f>
        <v>0.0016952408937309993</v>
      </c>
      <c r="K66" s="31">
        <f t="shared" si="5"/>
        <v>0.3333333333333333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7" t="e">
        <f t="shared" si="4"/>
        <v>#DIV/0!</v>
      </c>
      <c r="F67" s="27">
        <f>D67/D6</f>
        <v>0</v>
      </c>
      <c r="G67" s="12">
        <v>65</v>
      </c>
      <c r="H67" s="12"/>
      <c r="I67" s="27">
        <f t="shared" si="6"/>
        <v>0</v>
      </c>
      <c r="J67" s="27">
        <f>H67/H6</f>
        <v>0</v>
      </c>
      <c r="K67" s="32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50</v>
      </c>
      <c r="D68" s="12">
        <v>0</v>
      </c>
      <c r="E68" s="27">
        <f t="shared" si="4"/>
        <v>0</v>
      </c>
      <c r="F68" s="27">
        <f>D68/D6</f>
        <v>0</v>
      </c>
      <c r="G68" s="12"/>
      <c r="H68" s="12"/>
      <c r="I68" s="27" t="e">
        <f t="shared" si="6"/>
        <v>#DIV/0!</v>
      </c>
      <c r="J68" s="27">
        <f>H68/H6</f>
        <v>0</v>
      </c>
      <c r="K68" s="32" t="e">
        <f t="shared" si="5"/>
        <v>#DIV/0!</v>
      </c>
    </row>
    <row r="69" spans="1:11" s="4" customFormat="1" ht="24.75" customHeight="1">
      <c r="A69" s="11" t="s">
        <v>68</v>
      </c>
      <c r="B69" s="15">
        <v>11625060010000140</v>
      </c>
      <c r="C69" s="12"/>
      <c r="D69" s="12">
        <v>5</v>
      </c>
      <c r="E69" s="27" t="e">
        <f t="shared" si="4"/>
        <v>#DIV/0!</v>
      </c>
      <c r="F69" s="27">
        <f>D69/D6</f>
        <v>0.0005206164098292376</v>
      </c>
      <c r="G69" s="12">
        <v>40</v>
      </c>
      <c r="H69" s="12">
        <v>15</v>
      </c>
      <c r="I69" s="27">
        <f t="shared" si="6"/>
        <v>0.375</v>
      </c>
      <c r="J69" s="27">
        <f>H69/H6</f>
        <v>0.0016952408937309993</v>
      </c>
      <c r="K69" s="32">
        <f t="shared" si="5"/>
        <v>0.3333333333333333</v>
      </c>
    </row>
    <row r="70" spans="1:11" s="4" customFormat="1" ht="48" customHeight="1">
      <c r="A70" s="9" t="s">
        <v>83</v>
      </c>
      <c r="B70" s="15">
        <v>11627000010000140</v>
      </c>
      <c r="C70" s="10"/>
      <c r="D70" s="10"/>
      <c r="E70" s="26" t="e">
        <f aca="true" t="shared" si="7" ref="E70:E81">D70/C70</f>
        <v>#DIV/0!</v>
      </c>
      <c r="F70" s="26">
        <f>D70/D6</f>
        <v>0</v>
      </c>
      <c r="G70" s="10">
        <v>50</v>
      </c>
      <c r="H70" s="10">
        <v>0</v>
      </c>
      <c r="I70" s="26">
        <f t="shared" si="6"/>
        <v>0</v>
      </c>
      <c r="J70" s="26">
        <f>H70/H6</f>
        <v>0</v>
      </c>
      <c r="K70" s="31" t="e">
        <f aca="true" t="shared" si="8" ref="K70:K81">D70/H70</f>
        <v>#DIV/0!</v>
      </c>
    </row>
    <row r="71" spans="1:11" s="4" customFormat="1" ht="73.5" customHeight="1">
      <c r="A71" s="9" t="s">
        <v>76</v>
      </c>
      <c r="B71" s="15">
        <v>11628000010000140</v>
      </c>
      <c r="C71" s="10">
        <v>182</v>
      </c>
      <c r="D71" s="10">
        <v>36</v>
      </c>
      <c r="E71" s="26">
        <f t="shared" si="7"/>
        <v>0.1978021978021978</v>
      </c>
      <c r="F71" s="26">
        <f>D71/D6</f>
        <v>0.003748438150770511</v>
      </c>
      <c r="G71" s="10">
        <v>131.5</v>
      </c>
      <c r="H71" s="10">
        <v>11</v>
      </c>
      <c r="I71" s="26">
        <f t="shared" si="6"/>
        <v>0.08365019011406843</v>
      </c>
      <c r="J71" s="26">
        <f>H71/H6</f>
        <v>0.0012431766554027329</v>
      </c>
      <c r="K71" s="31">
        <f t="shared" si="8"/>
        <v>3.272727272727273</v>
      </c>
    </row>
    <row r="72" spans="1:11" s="4" customFormat="1" ht="85.5" customHeight="1">
      <c r="A72" s="11" t="s">
        <v>0</v>
      </c>
      <c r="B72" s="15">
        <v>11633050050000140</v>
      </c>
      <c r="C72" s="12">
        <v>48</v>
      </c>
      <c r="D72" s="12">
        <v>0</v>
      </c>
      <c r="E72" s="27">
        <f t="shared" si="7"/>
        <v>0</v>
      </c>
      <c r="F72" s="27">
        <f>D72/D6</f>
        <v>0</v>
      </c>
      <c r="G72" s="12">
        <v>45</v>
      </c>
      <c r="H72" s="12">
        <v>0</v>
      </c>
      <c r="I72" s="27">
        <f t="shared" si="6"/>
        <v>0</v>
      </c>
      <c r="J72" s="27">
        <f>H72/H6</f>
        <v>0</v>
      </c>
      <c r="K72" s="32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>
        <v>0</v>
      </c>
      <c r="D73" s="12">
        <v>3</v>
      </c>
      <c r="E73" s="27" t="e">
        <f t="shared" si="7"/>
        <v>#DIV/0!</v>
      </c>
      <c r="F73" s="27">
        <f>D73/D6</f>
        <v>0.00031236984589754255</v>
      </c>
      <c r="G73" s="12">
        <v>0</v>
      </c>
      <c r="H73" s="12">
        <v>0</v>
      </c>
      <c r="I73" s="27" t="e">
        <f t="shared" si="6"/>
        <v>#DIV/0!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58</v>
      </c>
      <c r="D74" s="10">
        <v>8</v>
      </c>
      <c r="E74" s="26">
        <f t="shared" si="7"/>
        <v>0.13793103448275862</v>
      </c>
      <c r="F74" s="26">
        <f>D74/D6</f>
        <v>0.0008329862557267802</v>
      </c>
      <c r="G74" s="10">
        <v>84.1</v>
      </c>
      <c r="H74" s="10">
        <v>7.3</v>
      </c>
      <c r="I74" s="26">
        <f t="shared" si="6"/>
        <v>0.08680142687277051</v>
      </c>
      <c r="J74" s="26">
        <f>H74/H6</f>
        <v>0.0008250172349490863</v>
      </c>
      <c r="K74" s="31">
        <f t="shared" si="8"/>
        <v>1.095890410958904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7" t="e">
        <f t="shared" si="7"/>
        <v>#DIV/0!</v>
      </c>
      <c r="F75" s="27">
        <f>D75/D6</f>
        <v>0</v>
      </c>
      <c r="G75" s="12"/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441.2</v>
      </c>
      <c r="D76" s="10">
        <f>D77</f>
        <v>128.4</v>
      </c>
      <c r="E76" s="26">
        <f t="shared" si="7"/>
        <v>0.2910244786944696</v>
      </c>
      <c r="F76" s="26">
        <f>D76/D6</f>
        <v>0.013369429404414823</v>
      </c>
      <c r="G76" s="10">
        <f>G77</f>
        <v>490.4</v>
      </c>
      <c r="H76" s="10">
        <f>H77</f>
        <v>137.6</v>
      </c>
      <c r="I76" s="26">
        <f t="shared" si="6"/>
        <v>0.2805872756933116</v>
      </c>
      <c r="J76" s="26">
        <f>H76/H6</f>
        <v>0.015551009798492367</v>
      </c>
      <c r="K76" s="31">
        <f t="shared" si="8"/>
        <v>0.933139534883721</v>
      </c>
    </row>
    <row r="77" spans="1:11" s="4" customFormat="1" ht="49.5" customHeight="1">
      <c r="A77" s="11" t="s">
        <v>7</v>
      </c>
      <c r="B77" s="15">
        <v>11690050050000140</v>
      </c>
      <c r="C77" s="12">
        <v>441.2</v>
      </c>
      <c r="D77" s="12">
        <v>128.4</v>
      </c>
      <c r="E77" s="27">
        <f t="shared" si="7"/>
        <v>0.2910244786944696</v>
      </c>
      <c r="F77" s="27">
        <f>D77/D6</f>
        <v>0.013369429404414823</v>
      </c>
      <c r="G77" s="12">
        <v>490.4</v>
      </c>
      <c r="H77" s="12">
        <v>137.6</v>
      </c>
      <c r="I77" s="27">
        <f t="shared" si="6"/>
        <v>0.2805872756933116</v>
      </c>
      <c r="J77" s="27">
        <f>H77/H6</f>
        <v>0.015551009798492367</v>
      </c>
      <c r="K77" s="32">
        <f t="shared" si="8"/>
        <v>0.933139534883721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5" t="e">
        <f t="shared" si="7"/>
        <v>#DIV/0!</v>
      </c>
      <c r="F78" s="25">
        <f>D78/D6</f>
        <v>0</v>
      </c>
      <c r="G78" s="8">
        <f>G79</f>
        <v>0</v>
      </c>
      <c r="H78" s="8">
        <f>H79</f>
        <v>0</v>
      </c>
      <c r="I78" s="25" t="e">
        <f t="shared" si="6"/>
        <v>#DIV/0!</v>
      </c>
      <c r="J78" s="25">
        <f>H78/H6</f>
        <v>0</v>
      </c>
      <c r="K78" s="30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6" t="e">
        <f t="shared" si="7"/>
        <v>#DIV/0!</v>
      </c>
      <c r="F79" s="26">
        <f>D79/D6</f>
        <v>0</v>
      </c>
      <c r="G79" s="10">
        <f>G80+G81</f>
        <v>0</v>
      </c>
      <c r="H79" s="17">
        <f>H80+H81</f>
        <v>0</v>
      </c>
      <c r="I79" s="26" t="e">
        <f t="shared" si="6"/>
        <v>#DIV/0!</v>
      </c>
      <c r="J79" s="26">
        <f>H79/H6</f>
        <v>0</v>
      </c>
      <c r="K79" s="31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7" t="e">
        <f t="shared" si="7"/>
        <v>#DIV/0!</v>
      </c>
      <c r="F80" s="27">
        <f>D80/D6</f>
        <v>0</v>
      </c>
      <c r="G80" s="12"/>
      <c r="H80" s="12"/>
      <c r="I80" s="27" t="e">
        <f t="shared" si="6"/>
        <v>#DIV/0!</v>
      </c>
      <c r="J80" s="27">
        <f>H80/H6</f>
        <v>0</v>
      </c>
      <c r="K80" s="32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8" t="e">
        <f t="shared" si="7"/>
        <v>#DIV/0!</v>
      </c>
      <c r="F81" s="28">
        <f>D81/D6</f>
        <v>0</v>
      </c>
      <c r="G81" s="22"/>
      <c r="H81" s="22"/>
      <c r="I81" s="28" t="e">
        <f t="shared" si="6"/>
        <v>#DIV/0!</v>
      </c>
      <c r="J81" s="28">
        <f>H81/H6</f>
        <v>0</v>
      </c>
      <c r="K81" s="33" t="e">
        <f t="shared" si="8"/>
        <v>#DIV/0!</v>
      </c>
    </row>
    <row r="82" spans="1:11" s="4" customFormat="1" ht="81" customHeight="1">
      <c r="A82" s="18" t="s">
        <v>12</v>
      </c>
      <c r="B82" s="35" t="s">
        <v>95</v>
      </c>
      <c r="C82" s="19">
        <f>C83+C129+C132+C126</f>
        <v>226187.1</v>
      </c>
      <c r="D82" s="19">
        <f>D83+D129+D132+D126</f>
        <v>45906.3</v>
      </c>
      <c r="E82" s="36">
        <f>D82/C82</f>
        <v>0.20295719782427912</v>
      </c>
      <c r="F82" s="36">
        <f>D82/D82</f>
        <v>1</v>
      </c>
      <c r="G82" s="19">
        <f>G83+G129+G132+G126</f>
        <v>233687.9</v>
      </c>
      <c r="H82" s="19">
        <f>H83+H129+H132+H126</f>
        <v>43766.90000000001</v>
      </c>
      <c r="I82" s="36">
        <f>H82/G82</f>
        <v>0.18728783133401433</v>
      </c>
      <c r="J82" s="36">
        <f>H82/H82</f>
        <v>1</v>
      </c>
      <c r="K82" s="73">
        <f>D82/H82</f>
        <v>1.04888168913037</v>
      </c>
    </row>
    <row r="83" spans="1:11" s="4" customFormat="1" ht="76.5" customHeight="1" thickBot="1">
      <c r="A83" s="7" t="s">
        <v>64</v>
      </c>
      <c r="B83" s="37" t="s">
        <v>96</v>
      </c>
      <c r="C83" s="8">
        <f>C84+C87+C96+C120</f>
        <v>226187.1</v>
      </c>
      <c r="D83" s="8">
        <f>D84+D87+D96+D120</f>
        <v>45906.3</v>
      </c>
      <c r="E83" s="36">
        <f aca="true" t="shared" si="9" ref="E83:E133">D83/C83</f>
        <v>0.20295719782427912</v>
      </c>
      <c r="F83" s="38">
        <f>D83/D82</f>
        <v>1</v>
      </c>
      <c r="G83" s="8">
        <f>G84+G87+G96+G120</f>
        <v>237987.6</v>
      </c>
      <c r="H83" s="8">
        <f>H84+H87+H96+H120</f>
        <v>48066.600000000006</v>
      </c>
      <c r="I83" s="36">
        <f aca="true" t="shared" si="10" ref="I83:I133">H83/G83</f>
        <v>0.20197102706191417</v>
      </c>
      <c r="J83" s="38">
        <f>H83/H82</f>
        <v>1.098240908083506</v>
      </c>
      <c r="K83" s="73">
        <f aca="true" t="shared" si="11" ref="K83:K134">D83/H83</f>
        <v>0.9550561096478636</v>
      </c>
    </row>
    <row r="84" spans="1:11" s="4" customFormat="1" ht="24.75" customHeight="1" thickBot="1">
      <c r="A84" s="39" t="s">
        <v>97</v>
      </c>
      <c r="B84" s="40" t="s">
        <v>98</v>
      </c>
      <c r="C84" s="41">
        <v>71131.2</v>
      </c>
      <c r="D84" s="41">
        <v>17783</v>
      </c>
      <c r="E84" s="42">
        <f t="shared" si="9"/>
        <v>0.25000281170569316</v>
      </c>
      <c r="F84" s="43">
        <f>D84/D82</f>
        <v>0.387376024641498</v>
      </c>
      <c r="G84" s="41">
        <v>69945.6</v>
      </c>
      <c r="H84" s="41">
        <v>17487</v>
      </c>
      <c r="I84" s="42">
        <f t="shared" si="10"/>
        <v>0.2500085780949767</v>
      </c>
      <c r="J84" s="43">
        <f>H84/H82</f>
        <v>0.39954851725847607</v>
      </c>
      <c r="K84" s="73">
        <f t="shared" si="11"/>
        <v>1.016926859953108</v>
      </c>
    </row>
    <row r="85" spans="1:11" s="4" customFormat="1" ht="24.75" customHeight="1" thickBot="1">
      <c r="A85" s="11" t="s">
        <v>16</v>
      </c>
      <c r="B85" s="44" t="s">
        <v>99</v>
      </c>
      <c r="C85" s="12">
        <v>41307</v>
      </c>
      <c r="D85" s="12">
        <v>10326</v>
      </c>
      <c r="E85" s="36">
        <f t="shared" si="9"/>
        <v>0.24998184327111628</v>
      </c>
      <c r="F85" s="45">
        <f>D85/D82</f>
        <v>0.22493644663150808</v>
      </c>
      <c r="G85" s="12">
        <v>43296.4</v>
      </c>
      <c r="H85" s="12">
        <v>10824</v>
      </c>
      <c r="I85" s="36">
        <f t="shared" si="10"/>
        <v>0.2499976903391506</v>
      </c>
      <c r="J85" s="45">
        <f>H85/H82</f>
        <v>0.24731018189545062</v>
      </c>
      <c r="K85" s="73">
        <f t="shared" si="11"/>
        <v>0.9539911308203991</v>
      </c>
    </row>
    <row r="86" spans="1:11" s="4" customFormat="1" ht="24.75" customHeight="1" thickBot="1">
      <c r="A86" s="11" t="s">
        <v>14</v>
      </c>
      <c r="B86" s="46" t="s">
        <v>100</v>
      </c>
      <c r="C86" s="12">
        <v>29824.2</v>
      </c>
      <c r="D86" s="12">
        <v>7457</v>
      </c>
      <c r="E86" s="36">
        <f t="shared" si="9"/>
        <v>0.2500318533271638</v>
      </c>
      <c r="F86" s="45">
        <f>D86/D82</f>
        <v>0.1624395780099899</v>
      </c>
      <c r="G86" s="12">
        <v>26649.2</v>
      </c>
      <c r="H86" s="12">
        <v>6663</v>
      </c>
      <c r="I86" s="36">
        <f t="shared" si="10"/>
        <v>0.2500262672050193</v>
      </c>
      <c r="J86" s="45">
        <f>H86/H82</f>
        <v>0.15223833536302545</v>
      </c>
      <c r="K86" s="73">
        <f t="shared" si="11"/>
        <v>1.1191655410475763</v>
      </c>
    </row>
    <row r="87" spans="1:11" s="4" customFormat="1" ht="43.5" customHeight="1" thickBot="1">
      <c r="A87" s="39" t="s">
        <v>51</v>
      </c>
      <c r="B87" s="47" t="s">
        <v>101</v>
      </c>
      <c r="C87" s="41">
        <f>C88+C89+C90+C91+C92+C93+C94+C95</f>
        <v>3544.2</v>
      </c>
      <c r="D87" s="41">
        <f>D88+D89+D90+D91+D92+D93+D94+D95</f>
        <v>0</v>
      </c>
      <c r="E87" s="42">
        <f t="shared" si="9"/>
        <v>0</v>
      </c>
      <c r="F87" s="43">
        <f>D87/D82</f>
        <v>0</v>
      </c>
      <c r="G87" s="41">
        <f>G88+G89+G90+G91+G92+G93+G94+G95</f>
        <v>11534</v>
      </c>
      <c r="H87" s="41">
        <f>H88+H89+H90+H91+H92+H93+H94+H95</f>
        <v>0</v>
      </c>
      <c r="I87" s="42">
        <f t="shared" si="10"/>
        <v>0</v>
      </c>
      <c r="J87" s="43">
        <f>H87/H82</f>
        <v>0</v>
      </c>
      <c r="K87" s="73" t="e">
        <f t="shared" si="11"/>
        <v>#DIV/0!</v>
      </c>
    </row>
    <row r="88" spans="1:11" s="4" customFormat="1" ht="90.75" customHeight="1" thickBot="1">
      <c r="A88" s="48" t="s">
        <v>102</v>
      </c>
      <c r="B88" s="44" t="s">
        <v>103</v>
      </c>
      <c r="C88" s="12">
        <v>0</v>
      </c>
      <c r="D88" s="12">
        <v>0</v>
      </c>
      <c r="E88" s="36" t="e">
        <f t="shared" si="9"/>
        <v>#DIV/0!</v>
      </c>
      <c r="F88" s="45">
        <f>D88/D82</f>
        <v>0</v>
      </c>
      <c r="G88" s="12">
        <v>0</v>
      </c>
      <c r="H88" s="12">
        <v>0</v>
      </c>
      <c r="I88" s="36" t="e">
        <f t="shared" si="10"/>
        <v>#DIV/0!</v>
      </c>
      <c r="J88" s="45">
        <f>H88/H82</f>
        <v>0</v>
      </c>
      <c r="K88" s="73" t="e">
        <f t="shared" si="11"/>
        <v>#DIV/0!</v>
      </c>
    </row>
    <row r="89" spans="1:11" s="4" customFormat="1" ht="69" customHeight="1" thickBot="1">
      <c r="A89" s="49" t="s">
        <v>104</v>
      </c>
      <c r="B89" s="46" t="s">
        <v>105</v>
      </c>
      <c r="C89" s="12">
        <v>0</v>
      </c>
      <c r="D89" s="12">
        <v>0</v>
      </c>
      <c r="E89" s="36" t="e">
        <f t="shared" si="9"/>
        <v>#DIV/0!</v>
      </c>
      <c r="F89" s="45">
        <f>D89/D82</f>
        <v>0</v>
      </c>
      <c r="G89" s="12">
        <v>0</v>
      </c>
      <c r="H89" s="12">
        <v>0</v>
      </c>
      <c r="I89" s="36" t="e">
        <f t="shared" si="10"/>
        <v>#DIV/0!</v>
      </c>
      <c r="J89" s="45">
        <f>H89/H82</f>
        <v>0</v>
      </c>
      <c r="K89" s="73" t="e">
        <f t="shared" si="11"/>
        <v>#DIV/0!</v>
      </c>
    </row>
    <row r="90" spans="1:11" s="4" customFormat="1" ht="81" customHeight="1" thickBot="1">
      <c r="A90" s="49" t="s">
        <v>106</v>
      </c>
      <c r="B90" s="50" t="s">
        <v>107</v>
      </c>
      <c r="C90" s="12">
        <v>0</v>
      </c>
      <c r="D90" s="12">
        <v>0</v>
      </c>
      <c r="E90" s="36" t="e">
        <f t="shared" si="9"/>
        <v>#DIV/0!</v>
      </c>
      <c r="F90" s="45">
        <f>D90/D82</f>
        <v>0</v>
      </c>
      <c r="G90" s="12">
        <v>0</v>
      </c>
      <c r="H90" s="12">
        <v>0</v>
      </c>
      <c r="I90" s="36" t="e">
        <f t="shared" si="10"/>
        <v>#DIV/0!</v>
      </c>
      <c r="J90" s="45">
        <f>H90/H82</f>
        <v>0</v>
      </c>
      <c r="K90" s="73" t="e">
        <f t="shared" si="11"/>
        <v>#DIV/0!</v>
      </c>
    </row>
    <row r="91" spans="1:11" s="4" customFormat="1" ht="52.5" customHeight="1" thickBot="1">
      <c r="A91" s="49" t="s">
        <v>108</v>
      </c>
      <c r="B91" s="51" t="s">
        <v>109</v>
      </c>
      <c r="C91" s="12">
        <v>0</v>
      </c>
      <c r="D91" s="12">
        <v>0</v>
      </c>
      <c r="E91" s="36" t="e">
        <f t="shared" si="9"/>
        <v>#DIV/0!</v>
      </c>
      <c r="F91" s="45">
        <f>D91/D82</f>
        <v>0</v>
      </c>
      <c r="G91" s="12">
        <v>0</v>
      </c>
      <c r="H91" s="12">
        <v>0</v>
      </c>
      <c r="I91" s="36" t="e">
        <f t="shared" si="10"/>
        <v>#DIV/0!</v>
      </c>
      <c r="J91" s="45">
        <f>H91/H82</f>
        <v>0</v>
      </c>
      <c r="K91" s="73" t="e">
        <f t="shared" si="11"/>
        <v>#DIV/0!</v>
      </c>
    </row>
    <row r="92" spans="1:11" s="4" customFormat="1" ht="137.25" customHeight="1" thickBot="1">
      <c r="A92" s="49" t="s">
        <v>110</v>
      </c>
      <c r="B92" s="50" t="s">
        <v>111</v>
      </c>
      <c r="C92" s="12">
        <v>3544.2</v>
      </c>
      <c r="D92" s="12">
        <v>0</v>
      </c>
      <c r="E92" s="36">
        <f t="shared" si="9"/>
        <v>0</v>
      </c>
      <c r="F92" s="45">
        <f>D92/D82</f>
        <v>0</v>
      </c>
      <c r="G92" s="12">
        <v>11534</v>
      </c>
      <c r="H92" s="12">
        <v>0</v>
      </c>
      <c r="I92" s="36">
        <f t="shared" si="10"/>
        <v>0</v>
      </c>
      <c r="J92" s="45">
        <f>H92/H82</f>
        <v>0</v>
      </c>
      <c r="K92" s="73" t="e">
        <f t="shared" si="11"/>
        <v>#DIV/0!</v>
      </c>
    </row>
    <row r="93" spans="1:11" s="4" customFormat="1" ht="57" customHeight="1" thickBot="1">
      <c r="A93" s="49" t="s">
        <v>112</v>
      </c>
      <c r="B93" s="51" t="s">
        <v>113</v>
      </c>
      <c r="C93" s="12">
        <v>0</v>
      </c>
      <c r="D93" s="12">
        <v>0</v>
      </c>
      <c r="E93" s="36" t="e">
        <f t="shared" si="9"/>
        <v>#DIV/0!</v>
      </c>
      <c r="F93" s="45">
        <f>D93/D82</f>
        <v>0</v>
      </c>
      <c r="G93" s="12">
        <v>0</v>
      </c>
      <c r="H93" s="12">
        <v>0</v>
      </c>
      <c r="I93" s="36" t="e">
        <f t="shared" si="10"/>
        <v>#DIV/0!</v>
      </c>
      <c r="J93" s="45">
        <f>H93/H82</f>
        <v>0</v>
      </c>
      <c r="K93" s="73" t="e">
        <f t="shared" si="11"/>
        <v>#DIV/0!</v>
      </c>
    </row>
    <row r="94" spans="1:11" s="4" customFormat="1" ht="135.75" customHeight="1" thickBot="1">
      <c r="A94" s="49" t="s">
        <v>114</v>
      </c>
      <c r="B94" s="52" t="s">
        <v>115</v>
      </c>
      <c r="C94" s="12">
        <v>0</v>
      </c>
      <c r="D94" s="12">
        <v>0</v>
      </c>
      <c r="E94" s="36" t="e">
        <f t="shared" si="9"/>
        <v>#DIV/0!</v>
      </c>
      <c r="F94" s="45">
        <f>D94/D82</f>
        <v>0</v>
      </c>
      <c r="G94" s="12">
        <v>0</v>
      </c>
      <c r="H94" s="12">
        <v>0</v>
      </c>
      <c r="I94" s="36" t="e">
        <f t="shared" si="10"/>
        <v>#DIV/0!</v>
      </c>
      <c r="J94" s="45">
        <f>H94/H82</f>
        <v>0</v>
      </c>
      <c r="K94" s="73" t="e">
        <f t="shared" si="11"/>
        <v>#DIV/0!</v>
      </c>
    </row>
    <row r="95" spans="1:11" s="4" customFormat="1" ht="147.75" customHeight="1" thickBot="1">
      <c r="A95" s="53" t="s">
        <v>116</v>
      </c>
      <c r="B95" s="54" t="s">
        <v>117</v>
      </c>
      <c r="C95" s="55">
        <v>0</v>
      </c>
      <c r="D95" s="12">
        <v>0</v>
      </c>
      <c r="E95" s="36" t="e">
        <f t="shared" si="9"/>
        <v>#DIV/0!</v>
      </c>
      <c r="F95" s="45">
        <f>D95/D82</f>
        <v>0</v>
      </c>
      <c r="G95" s="55">
        <v>0</v>
      </c>
      <c r="H95" s="12">
        <v>0</v>
      </c>
      <c r="I95" s="36" t="e">
        <f t="shared" si="10"/>
        <v>#DIV/0!</v>
      </c>
      <c r="J95" s="45">
        <f>H95/H82</f>
        <v>0</v>
      </c>
      <c r="K95" s="73" t="e">
        <f t="shared" si="11"/>
        <v>#DIV/0!</v>
      </c>
    </row>
    <row r="96" spans="1:11" s="4" customFormat="1" ht="34.5" customHeight="1" thickBot="1">
      <c r="A96" s="56" t="s">
        <v>118</v>
      </c>
      <c r="B96" s="57" t="s">
        <v>119</v>
      </c>
      <c r="C96" s="58">
        <f>C97+C98+C100+C101+C102+C103+C104+C105+C106+C107+C108+C109+C110+C111+C112+C113+C114+C115+C119+C116+C99+C117+C118</f>
        <v>151081.6</v>
      </c>
      <c r="D96" s="58">
        <f>D97+D98+D100+D101+D102+D103+D104+D105+D106+D107+D108+D109+D110+D111+D112+D113+D114+D115+D119+D116+D99+D117+D118</f>
        <v>28123.300000000003</v>
      </c>
      <c r="E96" s="42">
        <f t="shared" si="9"/>
        <v>0.186146426831593</v>
      </c>
      <c r="F96" s="43">
        <f>D96/D82</f>
        <v>0.612623975358502</v>
      </c>
      <c r="G96" s="58">
        <f>G97+G98+G100+G101+G102+G103+G104+G105+G106+G107+G108+G109+G110+G111+G112+G113+G114+G115+G119+G116</f>
        <v>156502</v>
      </c>
      <c r="H96" s="58">
        <f>H97+H98+H100+H101+H102+H103+H104+H105+H106+H107+H108+H109+H110+H111+H112+H113+H114+H115+H119+H116</f>
        <v>30579.600000000006</v>
      </c>
      <c r="I96" s="42">
        <f t="shared" si="10"/>
        <v>0.19539430805996094</v>
      </c>
      <c r="J96" s="43">
        <f>H96/H82</f>
        <v>0.6986923908250299</v>
      </c>
      <c r="K96" s="73">
        <f t="shared" si="11"/>
        <v>0.9196752083088071</v>
      </c>
    </row>
    <row r="97" spans="1:11" s="4" customFormat="1" ht="56.25" customHeight="1" thickBot="1">
      <c r="A97" s="48" t="s">
        <v>120</v>
      </c>
      <c r="B97" s="50" t="s">
        <v>121</v>
      </c>
      <c r="C97" s="12">
        <v>989</v>
      </c>
      <c r="D97" s="12">
        <v>132.4</v>
      </c>
      <c r="E97" s="36">
        <f t="shared" si="9"/>
        <v>0.1338725985844287</v>
      </c>
      <c r="F97" s="45">
        <f>D97/D82</f>
        <v>0.002884135728647266</v>
      </c>
      <c r="G97" s="12">
        <v>1159</v>
      </c>
      <c r="H97" s="12">
        <v>176.2</v>
      </c>
      <c r="I97" s="36">
        <f t="shared" si="10"/>
        <v>0.1520276100086281</v>
      </c>
      <c r="J97" s="45">
        <f>H97/H82</f>
        <v>0.004025873434033481</v>
      </c>
      <c r="K97" s="73">
        <f t="shared" si="11"/>
        <v>0.7514188422247446</v>
      </c>
    </row>
    <row r="98" spans="1:11" s="4" customFormat="1" ht="70.5" customHeight="1" thickBot="1">
      <c r="A98" s="49" t="s">
        <v>122</v>
      </c>
      <c r="B98" s="51" t="s">
        <v>123</v>
      </c>
      <c r="C98" s="12">
        <v>0</v>
      </c>
      <c r="D98" s="12">
        <v>0</v>
      </c>
      <c r="E98" s="36" t="e">
        <f t="shared" si="9"/>
        <v>#DIV/0!</v>
      </c>
      <c r="F98" s="45">
        <f>D98/D82</f>
        <v>0</v>
      </c>
      <c r="G98" s="12">
        <v>0</v>
      </c>
      <c r="H98" s="12">
        <v>0</v>
      </c>
      <c r="I98" s="36" t="e">
        <f t="shared" si="10"/>
        <v>#DIV/0!</v>
      </c>
      <c r="J98" s="45">
        <f>H98/H82</f>
        <v>0</v>
      </c>
      <c r="K98" s="73" t="e">
        <f t="shared" si="11"/>
        <v>#DIV/0!</v>
      </c>
    </row>
    <row r="99" spans="1:11" s="4" customFormat="1" ht="99" customHeight="1" thickBot="1">
      <c r="A99" s="49" t="s">
        <v>177</v>
      </c>
      <c r="B99" s="51" t="s">
        <v>178</v>
      </c>
      <c r="C99" s="12">
        <v>687.3</v>
      </c>
      <c r="D99" s="12">
        <v>0</v>
      </c>
      <c r="E99" s="36">
        <f t="shared" si="9"/>
        <v>0</v>
      </c>
      <c r="F99" s="45">
        <f>D99/D82</f>
        <v>0</v>
      </c>
      <c r="G99" s="12">
        <v>0</v>
      </c>
      <c r="H99" s="12">
        <v>0</v>
      </c>
      <c r="I99" s="36" t="e">
        <f t="shared" si="10"/>
        <v>#DIV/0!</v>
      </c>
      <c r="J99" s="45">
        <f>H99/H82</f>
        <v>0</v>
      </c>
      <c r="K99" s="73" t="e">
        <f t="shared" si="11"/>
        <v>#DIV/0!</v>
      </c>
    </row>
    <row r="100" spans="1:11" s="4" customFormat="1" ht="162" customHeight="1" thickBot="1">
      <c r="A100" s="49" t="s">
        <v>124</v>
      </c>
      <c r="B100" s="51" t="s">
        <v>125</v>
      </c>
      <c r="C100" s="12">
        <v>101708</v>
      </c>
      <c r="D100" s="12">
        <v>19665.8</v>
      </c>
      <c r="E100" s="36">
        <f t="shared" si="9"/>
        <v>0.19335548826051047</v>
      </c>
      <c r="F100" s="45">
        <f>D100/D82</f>
        <v>0.42839000311504083</v>
      </c>
      <c r="G100" s="12">
        <v>104082.4</v>
      </c>
      <c r="H100" s="12">
        <v>19996.4</v>
      </c>
      <c r="I100" s="36">
        <f t="shared" si="10"/>
        <v>0.19212085808936</v>
      </c>
      <c r="J100" s="45">
        <f>H100/H82</f>
        <v>0.45688408363397903</v>
      </c>
      <c r="K100" s="73">
        <f t="shared" si="11"/>
        <v>0.9834670240643315</v>
      </c>
    </row>
    <row r="101" spans="1:11" s="4" customFormat="1" ht="83.25" customHeight="1" thickBot="1">
      <c r="A101" s="49" t="s">
        <v>126</v>
      </c>
      <c r="B101" s="51" t="s">
        <v>127</v>
      </c>
      <c r="C101" s="12">
        <v>203.8</v>
      </c>
      <c r="D101" s="12">
        <v>35.1</v>
      </c>
      <c r="E101" s="36">
        <f t="shared" si="9"/>
        <v>0.17222767419038273</v>
      </c>
      <c r="F101" s="45">
        <f>D101/D82</f>
        <v>0.0007646009371262768</v>
      </c>
      <c r="G101" s="12">
        <v>206</v>
      </c>
      <c r="H101" s="12">
        <v>51.5</v>
      </c>
      <c r="I101" s="36">
        <f t="shared" si="10"/>
        <v>0.25</v>
      </c>
      <c r="J101" s="45">
        <f>H101/H82</f>
        <v>0.0011766883192549618</v>
      </c>
      <c r="K101" s="73">
        <f t="shared" si="11"/>
        <v>0.6815533980582524</v>
      </c>
    </row>
    <row r="102" spans="1:11" s="4" customFormat="1" ht="110.25" customHeight="1" thickBot="1">
      <c r="A102" s="49" t="s">
        <v>128</v>
      </c>
      <c r="B102" s="51" t="s">
        <v>129</v>
      </c>
      <c r="C102" s="12">
        <v>383.7</v>
      </c>
      <c r="D102" s="12">
        <v>74.4</v>
      </c>
      <c r="E102" s="36">
        <f t="shared" si="9"/>
        <v>0.19390148553557468</v>
      </c>
      <c r="F102" s="45">
        <f>D102/D82</f>
        <v>0.00162069258467792</v>
      </c>
      <c r="G102" s="12">
        <v>388</v>
      </c>
      <c r="H102" s="12">
        <v>97</v>
      </c>
      <c r="I102" s="36">
        <f t="shared" si="10"/>
        <v>0.25</v>
      </c>
      <c r="J102" s="45">
        <f>H102/H82</f>
        <v>0.002216286737237501</v>
      </c>
      <c r="K102" s="73">
        <f t="shared" si="11"/>
        <v>0.7670103092783506</v>
      </c>
    </row>
    <row r="103" spans="1:11" s="4" customFormat="1" ht="61.5" customHeight="1" thickBot="1">
      <c r="A103" s="49" t="s">
        <v>130</v>
      </c>
      <c r="B103" s="51" t="s">
        <v>131</v>
      </c>
      <c r="C103" s="12">
        <v>687.9</v>
      </c>
      <c r="D103" s="12">
        <v>165</v>
      </c>
      <c r="E103" s="36">
        <f t="shared" si="9"/>
        <v>0.2398604448320977</v>
      </c>
      <c r="F103" s="45">
        <f>D103/D82</f>
        <v>0.0035942779095679677</v>
      </c>
      <c r="G103" s="12">
        <v>654.8</v>
      </c>
      <c r="H103" s="12">
        <v>164</v>
      </c>
      <c r="I103" s="36">
        <f t="shared" si="10"/>
        <v>0.2504581551618815</v>
      </c>
      <c r="J103" s="45">
        <f>H103/H82</f>
        <v>0.0037471239681128882</v>
      </c>
      <c r="K103" s="73">
        <f t="shared" si="11"/>
        <v>1.0060975609756098</v>
      </c>
    </row>
    <row r="104" spans="1:11" s="4" customFormat="1" ht="99" customHeight="1" thickBot="1">
      <c r="A104" s="49" t="s">
        <v>132</v>
      </c>
      <c r="B104" s="51" t="s">
        <v>133</v>
      </c>
      <c r="C104" s="12">
        <v>195.2</v>
      </c>
      <c r="D104" s="12">
        <v>18.4</v>
      </c>
      <c r="E104" s="36">
        <f t="shared" si="9"/>
        <v>0.0942622950819672</v>
      </c>
      <c r="F104" s="45">
        <f>D104/D82</f>
        <v>0.0004008164456730339</v>
      </c>
      <c r="G104" s="12">
        <v>197.4</v>
      </c>
      <c r="H104" s="12">
        <v>49.4</v>
      </c>
      <c r="I104" s="36">
        <f t="shared" si="10"/>
        <v>0.2502532928064843</v>
      </c>
      <c r="J104" s="45">
        <f>H104/H82</f>
        <v>0.0011287068538096139</v>
      </c>
      <c r="K104" s="73">
        <f t="shared" si="11"/>
        <v>0.3724696356275303</v>
      </c>
    </row>
    <row r="105" spans="1:11" s="4" customFormat="1" ht="85.5" customHeight="1" thickBot="1">
      <c r="A105" s="49" t="s">
        <v>134</v>
      </c>
      <c r="B105" s="51" t="s">
        <v>135</v>
      </c>
      <c r="C105" s="12">
        <v>185</v>
      </c>
      <c r="D105" s="12">
        <v>39.7</v>
      </c>
      <c r="E105" s="36">
        <f t="shared" si="9"/>
        <v>0.21459459459459462</v>
      </c>
      <c r="F105" s="45">
        <f>D105/D82</f>
        <v>0.0008648050485445353</v>
      </c>
      <c r="G105" s="12">
        <v>187.1</v>
      </c>
      <c r="H105" s="12">
        <v>46.8</v>
      </c>
      <c r="I105" s="36">
        <f t="shared" si="10"/>
        <v>0.2501336183858899</v>
      </c>
      <c r="J105" s="45">
        <f>H105/H82</f>
        <v>0.0010693012299248972</v>
      </c>
      <c r="K105" s="73">
        <f t="shared" si="11"/>
        <v>0.8482905982905984</v>
      </c>
    </row>
    <row r="106" spans="1:11" s="4" customFormat="1" ht="98.25" customHeight="1" thickBot="1">
      <c r="A106" s="49" t="s">
        <v>136</v>
      </c>
      <c r="B106" s="51" t="s">
        <v>137</v>
      </c>
      <c r="C106" s="12">
        <v>197</v>
      </c>
      <c r="D106" s="12">
        <v>31.3</v>
      </c>
      <c r="E106" s="36">
        <f t="shared" si="9"/>
        <v>0.15888324873096446</v>
      </c>
      <c r="F106" s="45">
        <f>D106/D82</f>
        <v>0.0006818236276938023</v>
      </c>
      <c r="G106" s="12">
        <v>199.2</v>
      </c>
      <c r="H106" s="12">
        <v>49.8</v>
      </c>
      <c r="I106" s="36">
        <f t="shared" si="10"/>
        <v>0.25</v>
      </c>
      <c r="J106" s="45">
        <f>H106/H82</f>
        <v>0.0011378461805611087</v>
      </c>
      <c r="K106" s="73">
        <f t="shared" si="11"/>
        <v>0.6285140562248996</v>
      </c>
    </row>
    <row r="107" spans="1:11" s="4" customFormat="1" ht="81.75" customHeight="1" thickBot="1">
      <c r="A107" s="49" t="s">
        <v>138</v>
      </c>
      <c r="B107" s="51" t="s">
        <v>139</v>
      </c>
      <c r="C107" s="12">
        <v>207.1</v>
      </c>
      <c r="D107" s="12">
        <v>34.5</v>
      </c>
      <c r="E107" s="36">
        <f t="shared" si="9"/>
        <v>0.16658619024625784</v>
      </c>
      <c r="F107" s="45">
        <f>D107/D82</f>
        <v>0.0007515308356369387</v>
      </c>
      <c r="G107" s="12">
        <v>209.3</v>
      </c>
      <c r="H107" s="12">
        <v>52.3</v>
      </c>
      <c r="I107" s="36">
        <f t="shared" si="10"/>
        <v>0.2498805542283803</v>
      </c>
      <c r="J107" s="45">
        <f>H107/H82</f>
        <v>0.0011949669727579514</v>
      </c>
      <c r="K107" s="73">
        <f t="shared" si="11"/>
        <v>0.6596558317399618</v>
      </c>
    </row>
    <row r="108" spans="1:11" s="4" customFormat="1" ht="108" customHeight="1" thickBot="1">
      <c r="A108" s="49" t="s">
        <v>140</v>
      </c>
      <c r="B108" s="51" t="s">
        <v>141</v>
      </c>
      <c r="C108" s="12">
        <v>109.4</v>
      </c>
      <c r="D108" s="12">
        <v>13.2</v>
      </c>
      <c r="E108" s="36">
        <f t="shared" si="9"/>
        <v>0.12065813528336379</v>
      </c>
      <c r="F108" s="45">
        <f>D108/D82</f>
        <v>0.0002875422327654374</v>
      </c>
      <c r="G108" s="12">
        <v>113.8</v>
      </c>
      <c r="H108" s="12">
        <v>28.4</v>
      </c>
      <c r="I108" s="36">
        <f t="shared" si="10"/>
        <v>0.24956063268892795</v>
      </c>
      <c r="J108" s="45">
        <f>H108/H82</f>
        <v>0.0006488921993561342</v>
      </c>
      <c r="K108" s="73">
        <f t="shared" si="11"/>
        <v>0.4647887323943662</v>
      </c>
    </row>
    <row r="109" spans="1:11" s="4" customFormat="1" ht="108" customHeight="1" thickBot="1">
      <c r="A109" s="49" t="s">
        <v>142</v>
      </c>
      <c r="B109" s="51" t="s">
        <v>143</v>
      </c>
      <c r="C109" s="12">
        <v>1192.3</v>
      </c>
      <c r="D109" s="12">
        <v>195.6</v>
      </c>
      <c r="E109" s="36">
        <f t="shared" si="9"/>
        <v>0.16405267130755682</v>
      </c>
      <c r="F109" s="45">
        <f>D109/D82</f>
        <v>0.004260853085524209</v>
      </c>
      <c r="G109" s="12">
        <v>1350.5</v>
      </c>
      <c r="H109" s="12">
        <v>272.5</v>
      </c>
      <c r="I109" s="36">
        <f t="shared" si="10"/>
        <v>0.20177711958533875</v>
      </c>
      <c r="J109" s="45">
        <f>H109/H82</f>
        <v>0.006226166349455866</v>
      </c>
      <c r="K109" s="73">
        <f t="shared" si="11"/>
        <v>0.7177981651376146</v>
      </c>
    </row>
    <row r="110" spans="1:11" s="4" customFormat="1" ht="82.5" customHeight="1" thickBot="1">
      <c r="A110" s="49" t="s">
        <v>144</v>
      </c>
      <c r="B110" s="51" t="s">
        <v>145</v>
      </c>
      <c r="C110" s="12">
        <v>195</v>
      </c>
      <c r="D110" s="12">
        <v>35</v>
      </c>
      <c r="E110" s="36">
        <f t="shared" si="9"/>
        <v>0.1794871794871795</v>
      </c>
      <c r="F110" s="45">
        <f>D110/D82</f>
        <v>0.0007624225868780538</v>
      </c>
      <c r="G110" s="12">
        <v>197.1</v>
      </c>
      <c r="H110" s="12">
        <v>49.3</v>
      </c>
      <c r="I110" s="36">
        <f t="shared" si="10"/>
        <v>0.25012683916793504</v>
      </c>
      <c r="J110" s="45">
        <f>H110/H82</f>
        <v>0.0011264220221217402</v>
      </c>
      <c r="K110" s="73">
        <f t="shared" si="11"/>
        <v>0.7099391480730224</v>
      </c>
    </row>
    <row r="111" spans="1:11" s="4" customFormat="1" ht="54" customHeight="1" thickBot="1">
      <c r="A111" s="49" t="s">
        <v>146</v>
      </c>
      <c r="B111" s="51" t="s">
        <v>147</v>
      </c>
      <c r="C111" s="12">
        <v>2229.9</v>
      </c>
      <c r="D111" s="12">
        <v>655.9</v>
      </c>
      <c r="E111" s="36">
        <f t="shared" si="9"/>
        <v>0.29413875061661954</v>
      </c>
      <c r="F111" s="45">
        <f>D111/D82</f>
        <v>0.014287799278094726</v>
      </c>
      <c r="G111" s="12">
        <v>3000.9</v>
      </c>
      <c r="H111" s="12">
        <v>919.2</v>
      </c>
      <c r="I111" s="36">
        <f t="shared" si="10"/>
        <v>0.3063081075677297</v>
      </c>
      <c r="J111" s="45">
        <f>H111/H82</f>
        <v>0.021002172874935165</v>
      </c>
      <c r="K111" s="73">
        <f t="shared" si="11"/>
        <v>0.7135552654482158</v>
      </c>
    </row>
    <row r="112" spans="1:11" s="4" customFormat="1" ht="144" customHeight="1" thickBot="1">
      <c r="A112" s="49" t="s">
        <v>148</v>
      </c>
      <c r="B112" s="51" t="s">
        <v>149</v>
      </c>
      <c r="C112" s="12">
        <v>2965.6</v>
      </c>
      <c r="D112" s="12">
        <v>687.3</v>
      </c>
      <c r="E112" s="36">
        <f t="shared" si="9"/>
        <v>0.23175748583760453</v>
      </c>
      <c r="F112" s="45">
        <f>D112/D82</f>
        <v>0.01497180125603675</v>
      </c>
      <c r="G112" s="12">
        <v>3112.1</v>
      </c>
      <c r="H112" s="12">
        <v>778</v>
      </c>
      <c r="I112" s="36">
        <f t="shared" si="10"/>
        <v>0.24999196683911187</v>
      </c>
      <c r="J112" s="45">
        <f>H112/H82</f>
        <v>0.01777599053165748</v>
      </c>
      <c r="K112" s="73">
        <f t="shared" si="11"/>
        <v>0.8834190231362468</v>
      </c>
    </row>
    <row r="113" spans="1:11" s="4" customFormat="1" ht="158.25" customHeight="1" thickBot="1">
      <c r="A113" s="49" t="s">
        <v>150</v>
      </c>
      <c r="B113" s="51" t="s">
        <v>151</v>
      </c>
      <c r="C113" s="12">
        <v>432.6</v>
      </c>
      <c r="D113" s="12">
        <v>88.2</v>
      </c>
      <c r="E113" s="36">
        <f t="shared" si="9"/>
        <v>0.20388349514563106</v>
      </c>
      <c r="F113" s="45">
        <f>D113/D82</f>
        <v>0.0019213049189326955</v>
      </c>
      <c r="G113" s="12">
        <v>614.2</v>
      </c>
      <c r="H113" s="12">
        <v>152.9</v>
      </c>
      <c r="I113" s="36">
        <f t="shared" si="10"/>
        <v>0.24894171279713448</v>
      </c>
      <c r="J113" s="45">
        <f>H113/H82</f>
        <v>0.0034935076507589063</v>
      </c>
      <c r="K113" s="73">
        <f t="shared" si="11"/>
        <v>0.5768476128188358</v>
      </c>
    </row>
    <row r="114" spans="1:11" s="4" customFormat="1" ht="219" customHeight="1" thickBot="1">
      <c r="A114" s="49" t="s">
        <v>152</v>
      </c>
      <c r="B114" s="51" t="s">
        <v>153</v>
      </c>
      <c r="C114" s="12">
        <v>92.5</v>
      </c>
      <c r="D114" s="12">
        <v>13.7</v>
      </c>
      <c r="E114" s="36">
        <f t="shared" si="9"/>
        <v>0.1481081081081081</v>
      </c>
      <c r="F114" s="45">
        <f>D114/D82</f>
        <v>0.0002984339840065524</v>
      </c>
      <c r="G114" s="12">
        <v>93.6</v>
      </c>
      <c r="H114" s="12">
        <v>23</v>
      </c>
      <c r="I114" s="36">
        <f t="shared" si="10"/>
        <v>0.24572649572649574</v>
      </c>
      <c r="J114" s="45">
        <f>H114/H82</f>
        <v>0.0005255112882109538</v>
      </c>
      <c r="K114" s="73">
        <f t="shared" si="11"/>
        <v>0.5956521739130435</v>
      </c>
    </row>
    <row r="115" spans="1:11" s="4" customFormat="1" ht="109.5" customHeight="1" thickBot="1">
      <c r="A115" s="49" t="s">
        <v>154</v>
      </c>
      <c r="B115" s="51" t="s">
        <v>155</v>
      </c>
      <c r="C115" s="12">
        <v>0</v>
      </c>
      <c r="D115" s="12">
        <v>0</v>
      </c>
      <c r="E115" s="36" t="e">
        <f t="shared" si="9"/>
        <v>#DIV/0!</v>
      </c>
      <c r="F115" s="45">
        <f>D115/D82</f>
        <v>0</v>
      </c>
      <c r="G115" s="12">
        <v>0</v>
      </c>
      <c r="H115" s="12">
        <v>0</v>
      </c>
      <c r="I115" s="36" t="e">
        <f t="shared" si="10"/>
        <v>#DIV/0!</v>
      </c>
      <c r="J115" s="45">
        <f>H115/H82</f>
        <v>0</v>
      </c>
      <c r="K115" s="73" t="e">
        <f t="shared" si="11"/>
        <v>#DIV/0!</v>
      </c>
    </row>
    <row r="116" spans="1:11" s="4" customFormat="1" ht="70.5" customHeight="1" thickBot="1">
      <c r="A116" s="49" t="s">
        <v>156</v>
      </c>
      <c r="B116" s="51" t="s">
        <v>157</v>
      </c>
      <c r="C116" s="12">
        <v>38305.2</v>
      </c>
      <c r="D116" s="12">
        <v>6237.8</v>
      </c>
      <c r="E116" s="36">
        <f t="shared" si="9"/>
        <v>0.16284473126364046</v>
      </c>
      <c r="F116" s="45">
        <f>D116/D82</f>
        <v>0.13588113178365496</v>
      </c>
      <c r="G116" s="12">
        <v>40736.6</v>
      </c>
      <c r="H116" s="12">
        <v>7672.9</v>
      </c>
      <c r="I116" s="36">
        <f t="shared" si="10"/>
        <v>0.1883539617935714</v>
      </c>
      <c r="J116" s="45">
        <f>H116/H82</f>
        <v>0.17531285057886206</v>
      </c>
      <c r="K116" s="73">
        <f t="shared" si="11"/>
        <v>0.8129651109749899</v>
      </c>
    </row>
    <row r="117" spans="1:11" s="4" customFormat="1" ht="96" customHeight="1" thickBot="1">
      <c r="A117" s="49" t="s">
        <v>179</v>
      </c>
      <c r="B117" s="51" t="s">
        <v>180</v>
      </c>
      <c r="C117" s="12">
        <v>1.2</v>
      </c>
      <c r="D117" s="12">
        <v>0</v>
      </c>
      <c r="E117" s="36">
        <f t="shared" si="9"/>
        <v>0</v>
      </c>
      <c r="F117" s="45">
        <f>D117/D82</f>
        <v>0</v>
      </c>
      <c r="G117" s="12">
        <v>0</v>
      </c>
      <c r="H117" s="12">
        <v>0</v>
      </c>
      <c r="I117" s="36" t="e">
        <f t="shared" si="10"/>
        <v>#DIV/0!</v>
      </c>
      <c r="J117" s="45">
        <f>H117/H82</f>
        <v>0</v>
      </c>
      <c r="K117" s="73" t="e">
        <f t="shared" si="11"/>
        <v>#DIV/0!</v>
      </c>
    </row>
    <row r="118" spans="1:11" s="4" customFormat="1" ht="70.5" customHeight="1" thickBot="1">
      <c r="A118" s="49" t="s">
        <v>181</v>
      </c>
      <c r="B118" s="51" t="s">
        <v>182</v>
      </c>
      <c r="C118" s="12">
        <v>113.9</v>
      </c>
      <c r="D118" s="12">
        <v>0</v>
      </c>
      <c r="E118" s="36">
        <f t="shared" si="9"/>
        <v>0</v>
      </c>
      <c r="F118" s="45">
        <f>D118/D82</f>
        <v>0</v>
      </c>
      <c r="G118" s="12">
        <v>0</v>
      </c>
      <c r="H118" s="12">
        <v>0</v>
      </c>
      <c r="I118" s="36" t="e">
        <f t="shared" si="10"/>
        <v>#DIV/0!</v>
      </c>
      <c r="J118" s="45">
        <f>H118/H82</f>
        <v>0</v>
      </c>
      <c r="K118" s="73" t="e">
        <f t="shared" si="11"/>
        <v>#DIV/0!</v>
      </c>
    </row>
    <row r="119" spans="1:11" s="4" customFormat="1" ht="42" customHeight="1" thickBot="1">
      <c r="A119" s="49" t="s">
        <v>158</v>
      </c>
      <c r="B119" s="51" t="s">
        <v>159</v>
      </c>
      <c r="C119" s="12">
        <v>0</v>
      </c>
      <c r="D119" s="12">
        <v>0</v>
      </c>
      <c r="E119" s="36" t="e">
        <f t="shared" si="9"/>
        <v>#DIV/0!</v>
      </c>
      <c r="F119" s="45">
        <f>D119/D82</f>
        <v>0</v>
      </c>
      <c r="G119" s="12">
        <v>0</v>
      </c>
      <c r="H119" s="12">
        <v>0</v>
      </c>
      <c r="I119" s="36" t="e">
        <f t="shared" si="10"/>
        <v>#DIV/0!</v>
      </c>
      <c r="J119" s="45">
        <f>H119/H82</f>
        <v>0</v>
      </c>
      <c r="K119" s="73" t="e">
        <f t="shared" si="11"/>
        <v>#DIV/0!</v>
      </c>
    </row>
    <row r="120" spans="1:11" s="4" customFormat="1" ht="20.25" customHeight="1">
      <c r="A120" s="39" t="s">
        <v>88</v>
      </c>
      <c r="B120" s="47" t="s">
        <v>160</v>
      </c>
      <c r="C120" s="41">
        <f>C121+C122+C123+C124+C125</f>
        <v>430.1</v>
      </c>
      <c r="D120" s="41">
        <f>D121+D122+D123+D124+D125</f>
        <v>0</v>
      </c>
      <c r="E120" s="42">
        <f t="shared" si="9"/>
        <v>0</v>
      </c>
      <c r="F120" s="43">
        <f>D120/D82</f>
        <v>0</v>
      </c>
      <c r="G120" s="41">
        <v>6</v>
      </c>
      <c r="H120" s="41">
        <v>0</v>
      </c>
      <c r="I120" s="42">
        <f t="shared" si="10"/>
        <v>0</v>
      </c>
      <c r="J120" s="43">
        <f>H120/H82</f>
        <v>0</v>
      </c>
      <c r="K120" s="73" t="e">
        <f t="shared" si="11"/>
        <v>#DIV/0!</v>
      </c>
    </row>
    <row r="121" spans="1:11" s="4" customFormat="1" ht="66.75" customHeight="1" thickBot="1">
      <c r="A121" s="49" t="s">
        <v>161</v>
      </c>
      <c r="B121" s="51" t="s">
        <v>162</v>
      </c>
      <c r="C121" s="12">
        <v>5.7</v>
      </c>
      <c r="D121" s="12">
        <v>0</v>
      </c>
      <c r="E121" s="36">
        <f t="shared" si="9"/>
        <v>0</v>
      </c>
      <c r="F121" s="45">
        <f>D121/D82</f>
        <v>0</v>
      </c>
      <c r="G121" s="12">
        <v>6</v>
      </c>
      <c r="H121" s="12">
        <v>0</v>
      </c>
      <c r="I121" s="36">
        <f t="shared" si="10"/>
        <v>0</v>
      </c>
      <c r="J121" s="45">
        <f>H121/H82</f>
        <v>0</v>
      </c>
      <c r="K121" s="73" t="e">
        <f t="shared" si="11"/>
        <v>#DIV/0!</v>
      </c>
    </row>
    <row r="122" spans="1:11" s="4" customFormat="1" ht="80.25" customHeight="1" thickBot="1">
      <c r="A122" s="49" t="s">
        <v>183</v>
      </c>
      <c r="B122" s="51" t="s">
        <v>184</v>
      </c>
      <c r="C122" s="12">
        <v>74.4</v>
      </c>
      <c r="D122" s="12">
        <v>0</v>
      </c>
      <c r="E122" s="36">
        <f t="shared" si="9"/>
        <v>0</v>
      </c>
      <c r="F122" s="45">
        <f>D122/D82</f>
        <v>0</v>
      </c>
      <c r="G122" s="12">
        <v>0</v>
      </c>
      <c r="H122" s="12">
        <v>0</v>
      </c>
      <c r="I122" s="36" t="e">
        <f t="shared" si="10"/>
        <v>#DIV/0!</v>
      </c>
      <c r="J122" s="45">
        <f>H122/H82</f>
        <v>0</v>
      </c>
      <c r="K122" s="73" t="e">
        <f t="shared" si="11"/>
        <v>#DIV/0!</v>
      </c>
    </row>
    <row r="123" spans="1:11" s="4" customFormat="1" ht="80.25" customHeight="1" thickBot="1">
      <c r="A123" s="49" t="s">
        <v>185</v>
      </c>
      <c r="B123" s="51" t="s">
        <v>186</v>
      </c>
      <c r="C123" s="12">
        <v>50</v>
      </c>
      <c r="D123" s="12">
        <v>0</v>
      </c>
      <c r="E123" s="36">
        <f t="shared" si="9"/>
        <v>0</v>
      </c>
      <c r="F123" s="45">
        <f>D123/D82</f>
        <v>0</v>
      </c>
      <c r="G123" s="12">
        <v>0</v>
      </c>
      <c r="H123" s="12">
        <v>0</v>
      </c>
      <c r="I123" s="36" t="e">
        <f t="shared" si="10"/>
        <v>#DIV/0!</v>
      </c>
      <c r="J123" s="45">
        <f>H123/H82</f>
        <v>0</v>
      </c>
      <c r="K123" s="73" t="e">
        <f t="shared" si="11"/>
        <v>#DIV/0!</v>
      </c>
    </row>
    <row r="124" spans="1:11" s="4" customFormat="1" ht="58.5" customHeight="1" thickBot="1">
      <c r="A124" s="49" t="s">
        <v>163</v>
      </c>
      <c r="B124" s="51" t="s">
        <v>164</v>
      </c>
      <c r="C124" s="12">
        <v>300</v>
      </c>
      <c r="D124" s="12">
        <v>0</v>
      </c>
      <c r="E124" s="36">
        <f t="shared" si="9"/>
        <v>0</v>
      </c>
      <c r="F124" s="45">
        <f>D124/D82</f>
        <v>0</v>
      </c>
      <c r="G124" s="12">
        <v>0</v>
      </c>
      <c r="H124" s="12">
        <v>0</v>
      </c>
      <c r="I124" s="36" t="e">
        <f t="shared" si="10"/>
        <v>#DIV/0!</v>
      </c>
      <c r="J124" s="45">
        <f>H124/H82</f>
        <v>0</v>
      </c>
      <c r="K124" s="73" t="e">
        <f t="shared" si="11"/>
        <v>#DIV/0!</v>
      </c>
    </row>
    <row r="125" spans="1:11" s="4" customFormat="1" ht="60" customHeight="1" thickBot="1">
      <c r="A125" s="49" t="s">
        <v>165</v>
      </c>
      <c r="B125" s="52" t="s">
        <v>166</v>
      </c>
      <c r="C125" s="12">
        <v>0</v>
      </c>
      <c r="D125" s="12">
        <v>0</v>
      </c>
      <c r="E125" s="36" t="e">
        <f t="shared" si="9"/>
        <v>#DIV/0!</v>
      </c>
      <c r="F125" s="45">
        <f>D125/D82</f>
        <v>0</v>
      </c>
      <c r="G125" s="12">
        <v>0</v>
      </c>
      <c r="H125" s="12">
        <v>0</v>
      </c>
      <c r="I125" s="36" t="e">
        <f t="shared" si="10"/>
        <v>#DIV/0!</v>
      </c>
      <c r="J125" s="45">
        <f>H125/H82</f>
        <v>0</v>
      </c>
      <c r="K125" s="73" t="e">
        <f t="shared" si="11"/>
        <v>#DIV/0!</v>
      </c>
    </row>
    <row r="126" spans="1:11" s="4" customFormat="1" ht="27.75" customHeight="1">
      <c r="A126" s="59" t="s">
        <v>2</v>
      </c>
      <c r="B126" s="60" t="s">
        <v>167</v>
      </c>
      <c r="C126" s="55">
        <v>0</v>
      </c>
      <c r="D126" s="12">
        <v>0</v>
      </c>
      <c r="E126" s="36" t="e">
        <f t="shared" si="9"/>
        <v>#DIV/0!</v>
      </c>
      <c r="F126" s="45">
        <f>D126/D82</f>
        <v>0</v>
      </c>
      <c r="G126" s="55">
        <v>0</v>
      </c>
      <c r="H126" s="12">
        <v>0</v>
      </c>
      <c r="I126" s="36" t="e">
        <f t="shared" si="10"/>
        <v>#DIV/0!</v>
      </c>
      <c r="J126" s="45">
        <f>H126/H82</f>
        <v>0</v>
      </c>
      <c r="K126" s="73" t="e">
        <f t="shared" si="11"/>
        <v>#DIV/0!</v>
      </c>
    </row>
    <row r="127" spans="1:11" s="4" customFormat="1" ht="25.5" customHeight="1">
      <c r="A127" s="61" t="s">
        <v>168</v>
      </c>
      <c r="B127" s="62" t="s">
        <v>169</v>
      </c>
      <c r="C127" s="58">
        <v>0</v>
      </c>
      <c r="D127" s="41">
        <v>0</v>
      </c>
      <c r="E127" s="42" t="e">
        <f t="shared" si="9"/>
        <v>#DIV/0!</v>
      </c>
      <c r="F127" s="43">
        <f>D127/D82</f>
        <v>0</v>
      </c>
      <c r="G127" s="58">
        <v>0</v>
      </c>
      <c r="H127" s="41">
        <v>0</v>
      </c>
      <c r="I127" s="42" t="e">
        <f t="shared" si="10"/>
        <v>#DIV/0!</v>
      </c>
      <c r="J127" s="43">
        <f>H127/H82</f>
        <v>0</v>
      </c>
      <c r="K127" s="73" t="e">
        <f t="shared" si="11"/>
        <v>#DIV/0!</v>
      </c>
    </row>
    <row r="128" spans="1:11" s="4" customFormat="1" ht="26.25" customHeight="1">
      <c r="A128" s="63" t="s">
        <v>168</v>
      </c>
      <c r="B128" s="64" t="s">
        <v>170</v>
      </c>
      <c r="C128" s="55">
        <v>0</v>
      </c>
      <c r="D128" s="12">
        <v>0</v>
      </c>
      <c r="E128" s="36" t="e">
        <f t="shared" si="9"/>
        <v>#DIV/0!</v>
      </c>
      <c r="F128" s="45">
        <f>D128/D82</f>
        <v>0</v>
      </c>
      <c r="G128" s="55">
        <v>0</v>
      </c>
      <c r="H128" s="12">
        <v>0</v>
      </c>
      <c r="I128" s="36" t="e">
        <f t="shared" si="10"/>
        <v>#DIV/0!</v>
      </c>
      <c r="J128" s="45">
        <f>H128/H82</f>
        <v>0</v>
      </c>
      <c r="K128" s="73" t="e">
        <f t="shared" si="11"/>
        <v>#DIV/0!</v>
      </c>
    </row>
    <row r="129" spans="1:11" s="4" customFormat="1" ht="160.5" customHeight="1">
      <c r="A129" s="65" t="s">
        <v>87</v>
      </c>
      <c r="B129" s="35" t="s">
        <v>171</v>
      </c>
      <c r="C129" s="8">
        <v>0</v>
      </c>
      <c r="D129" s="8">
        <v>0</v>
      </c>
      <c r="E129" s="36" t="e">
        <f t="shared" si="9"/>
        <v>#DIV/0!</v>
      </c>
      <c r="F129" s="38">
        <f>D129/D82</f>
        <v>0</v>
      </c>
      <c r="G129" s="8">
        <v>0</v>
      </c>
      <c r="H129" s="8">
        <v>0</v>
      </c>
      <c r="I129" s="36" t="e">
        <f t="shared" si="10"/>
        <v>#DIV/0!</v>
      </c>
      <c r="J129" s="38">
        <f>H129/H82</f>
        <v>0</v>
      </c>
      <c r="K129" s="73" t="e">
        <f t="shared" si="11"/>
        <v>#DIV/0!</v>
      </c>
    </row>
    <row r="130" spans="1:11" s="4" customFormat="1" ht="84" customHeight="1" thickBot="1">
      <c r="A130" s="39" t="s">
        <v>22</v>
      </c>
      <c r="B130" s="47" t="s">
        <v>172</v>
      </c>
      <c r="C130" s="41">
        <v>0</v>
      </c>
      <c r="D130" s="41">
        <v>0</v>
      </c>
      <c r="E130" s="42" t="e">
        <f t="shared" si="9"/>
        <v>#DIV/0!</v>
      </c>
      <c r="F130" s="43">
        <f>D130/D82</f>
        <v>0</v>
      </c>
      <c r="G130" s="41">
        <v>0</v>
      </c>
      <c r="H130" s="41">
        <v>0</v>
      </c>
      <c r="I130" s="42" t="e">
        <f t="shared" si="10"/>
        <v>#DIV/0!</v>
      </c>
      <c r="J130" s="43">
        <f>H130/H82</f>
        <v>0</v>
      </c>
      <c r="K130" s="73" t="e">
        <f t="shared" si="11"/>
        <v>#DIV/0!</v>
      </c>
    </row>
    <row r="131" spans="1:11" s="4" customFormat="1" ht="54.75" customHeight="1" thickBot="1">
      <c r="A131" s="66" t="s">
        <v>173</v>
      </c>
      <c r="B131" s="50" t="s">
        <v>174</v>
      </c>
      <c r="C131" s="12">
        <v>0</v>
      </c>
      <c r="D131" s="12">
        <v>0</v>
      </c>
      <c r="E131" s="36" t="e">
        <f t="shared" si="9"/>
        <v>#DIV/0!</v>
      </c>
      <c r="F131" s="45">
        <f>D131/D82</f>
        <v>0</v>
      </c>
      <c r="G131" s="12">
        <v>0</v>
      </c>
      <c r="H131" s="12">
        <v>0</v>
      </c>
      <c r="I131" s="36" t="e">
        <f t="shared" si="10"/>
        <v>#DIV/0!</v>
      </c>
      <c r="J131" s="45">
        <f>H131/H82</f>
        <v>0</v>
      </c>
      <c r="K131" s="73" t="e">
        <f t="shared" si="11"/>
        <v>#DIV/0!</v>
      </c>
    </row>
    <row r="132" spans="1:11" s="4" customFormat="1" ht="87" customHeight="1">
      <c r="A132" s="65" t="s">
        <v>72</v>
      </c>
      <c r="B132" s="37" t="s">
        <v>175</v>
      </c>
      <c r="C132" s="14">
        <v>0</v>
      </c>
      <c r="D132" s="14">
        <v>0</v>
      </c>
      <c r="E132" s="36" t="e">
        <f t="shared" si="9"/>
        <v>#DIV/0!</v>
      </c>
      <c r="F132" s="38">
        <f>D132/D82</f>
        <v>0</v>
      </c>
      <c r="G132" s="14">
        <v>-4299.7</v>
      </c>
      <c r="H132" s="14">
        <v>-4299.7</v>
      </c>
      <c r="I132" s="36">
        <f t="shared" si="10"/>
        <v>1</v>
      </c>
      <c r="J132" s="38">
        <f>H132/H82</f>
        <v>-0.09824090808350601</v>
      </c>
      <c r="K132" s="73">
        <f t="shared" si="11"/>
        <v>0</v>
      </c>
    </row>
    <row r="133" spans="1:11" s="4" customFormat="1" ht="61.5" customHeight="1">
      <c r="A133" s="39" t="s">
        <v>38</v>
      </c>
      <c r="B133" s="47" t="s">
        <v>176</v>
      </c>
      <c r="C133" s="67">
        <v>0</v>
      </c>
      <c r="D133" s="68">
        <v>0</v>
      </c>
      <c r="E133" s="42" t="e">
        <f t="shared" si="9"/>
        <v>#DIV/0!</v>
      </c>
      <c r="F133" s="43">
        <f>D133/D82</f>
        <v>0</v>
      </c>
      <c r="G133" s="67">
        <v>-4299.7</v>
      </c>
      <c r="H133" s="68">
        <v>-4299.7</v>
      </c>
      <c r="I133" s="42">
        <f t="shared" si="10"/>
        <v>1</v>
      </c>
      <c r="J133" s="43">
        <f>H133/H82</f>
        <v>-0.09824090808350601</v>
      </c>
      <c r="K133" s="73">
        <f t="shared" si="11"/>
        <v>0</v>
      </c>
    </row>
    <row r="134" spans="1:11" s="4" customFormat="1" ht="27.75" customHeight="1">
      <c r="A134" s="69" t="s">
        <v>48</v>
      </c>
      <c r="B134" s="70"/>
      <c r="C134" s="71">
        <f>C82+C6</f>
        <v>268084.6</v>
      </c>
      <c r="D134" s="71">
        <f>D82+D6</f>
        <v>55510.3</v>
      </c>
      <c r="E134" s="72">
        <f>D134/C134</f>
        <v>0.20706262127701483</v>
      </c>
      <c r="F134" s="72">
        <f>D134/D134</f>
        <v>1</v>
      </c>
      <c r="G134" s="71">
        <f>G82+G6</f>
        <v>275897.2</v>
      </c>
      <c r="H134" s="71">
        <f>H82+H6</f>
        <v>52615.20000000001</v>
      </c>
      <c r="I134" s="72">
        <f>H134/G134</f>
        <v>0.1907058136146362</v>
      </c>
      <c r="J134" s="72">
        <f>H134/H134</f>
        <v>1</v>
      </c>
      <c r="K134" s="73">
        <f t="shared" si="11"/>
        <v>1.0550240234761057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dcterms:created xsi:type="dcterms:W3CDTF">2016-07-28T07:28:38Z</dcterms:created>
  <dcterms:modified xsi:type="dcterms:W3CDTF">2017-04-24T04:46:03Z</dcterms:modified>
  <cp:category/>
  <cp:version/>
  <cp:contentType/>
  <cp:contentStatus/>
</cp:coreProperties>
</file>