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<sst xmlns="http://schemas.openxmlformats.org/spreadsheetml/2006/main" count="199" uniqueCount="192">
  <si>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</si>
  <si>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</si>
  <si>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</si>
  <si>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</si>
  <si>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</si>
  <si>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</si>
  <si>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</si>
  <si>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</si>
  <si>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</si>
  <si>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</si>
  <si>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</si>
  <si>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</si>
  <si>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</si>
  <si>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</si>
  <si>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</si>
  <si>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</si>
  <si>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</si>
  <si>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</si>
  <si>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</si>
  <si>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</si>
  <si>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</si>
  <si>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</si>
  <si>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</si>
  <si>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</si>
  <si>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</si>
  <si>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</si>
  <si>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</si>
  <si>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</si>
  <si>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</si>
  <si>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</si>
  <si>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</si>
  <si>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</si>
  <si>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</si>
  <si>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</si>
  <si>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</si>
  <si>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</si>
  <si>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</si>
  <si>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</si>
  <si>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</si>
  <si>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</si>
  <si>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</si>
  <si>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</si>
  <si>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</si>
  <si>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</si>
  <si>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</si>
  <si>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</si>
  <si>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</si>
  <si>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</si>
  <si>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</si>
  <si>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</si>
  <si>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</si>
  <si>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</si>
  <si>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</si>
  <si>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</si>
  <si>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</si>
  <si>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</si>
  <si>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</si>
  <si>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</si>
  <si>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</si>
  <si>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</si>
  <si>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</si>
  <si>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</si>
  <si>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</si>
  <si>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</si>
  <si>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</si>
  <si>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</si>
  <si>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</si>
  <si>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</si>
  <si>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</si>
  <si>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</si>
  <si>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</si>
  <si>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</si>
  <si>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</si>
  <si>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</si>
  <si>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</si>
  <si>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</si>
  <si>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</si>
  <si>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</si>
  <si>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</si>
  <si>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</si>
  <si>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</si>
  <si>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</si>
  <si>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</si>
  <si>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</si>
  <si>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</si>
  <si>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</si>
  <si>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</si>
  <si>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</si>
  <si>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</si>
  <si>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</si>
  <si>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</si>
  <si>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</si>
  <si>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</si>
  <si>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</si>
  <si>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</si>
  <si>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</si>
  <si>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</si>
  <si>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</si>
  <si>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 xml:space="preserve">Субвенции бюджетам бюджетной системы Российской Федерации 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</si>
  <si>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</si>
  <si>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</si>
  <si>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</si>
  <si>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</si>
  <si>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</si>
  <si>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</si>
  <si>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</si>
  <si>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</si>
  <si>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</si>
  <si>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</si>
  <si>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Иные межбюджетные трансферты бюджетам муниципаьных районов на подготовку к безаварийному пропуску весеннего половодья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</si>
  <si>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</si>
  <si>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</si>
  <si>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</si>
  <si>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</si>
  <si>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</si>
  <si>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</si>
  <si>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</si>
  <si>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</si>
  <si>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</si>
  <si>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</si>
  <si>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</si>
  <si>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</si>
  <si>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</si>
  <si>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20210000000000151</t>
  </si>
  <si>
    <t>20215001050002151</t>
  </si>
  <si>
    <t>20215002050000151</t>
  </si>
  <si>
    <t>20220000000000151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</si>
  <si>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</si>
  <si>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20225558050000151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</si>
  <si>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</si>
  <si>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20229999050063151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</si>
  <si>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</si>
  <si>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20229999050069151</t>
  </si>
  <si>
    <t>20230000000000151</t>
  </si>
  <si>
    <t>20230024050001151</t>
  </si>
  <si>
    <t>Субвенции бюджетам муниципальных районов и городских округов области на финансовое обеспечение образовательной деятельности муниципальных общеобразовательных учреждений</t>
  </si>
  <si>
    <t>20230024050003151</t>
  </si>
  <si>
    <t>20230024050007151</t>
  </si>
  <si>
    <t>20230024050008151</t>
  </si>
  <si>
    <t>20230024050009151</t>
  </si>
  <si>
    <t>20230024050010151</t>
  </si>
  <si>
    <t>Субвенция бюджетам муниципальных районов на осуществление органами местного самоупраления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</si>
  <si>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20230024050012151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</si>
  <si>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</si>
  <si>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20230024050014151</t>
  </si>
  <si>
    <t>20230024050015151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</si>
  <si>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</si>
  <si>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20230024050016151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</si>
  <si>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предоставление питания 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</si>
  <si>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20230024050027151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</si>
  <si>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</si>
  <si>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20230024050028151</t>
  </si>
  <si>
    <t>Субвенция бюджетам муниципальных районов и городских округов области на осуществление органами местного самоуправления государственных полномочий  по организации предоставления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</si>
  <si>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20230024050029151</t>
  </si>
  <si>
    <t>20230024050037151</t>
  </si>
  <si>
    <t>20230024050040151</t>
  </si>
  <si>
    <t>20240000000000151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</si>
  <si>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</t>
  </si>
  <si>
    <t>20240014050000151</t>
  </si>
  <si>
    <t>20249999050006151</t>
  </si>
  <si>
    <t>21925020050000151</t>
  </si>
  <si>
    <t>219960010050000151</t>
  </si>
  <si>
    <t>Возврат остатков субсидий на мероприятия подпрограммы "Обеспечение жильем молодых семей" федеральной целевой программы "Жилище" на 2015-2020 годы из бюджетов муниципальных районов</t>
  </si>
  <si>
    <t>Субсидии бюджетам муниципальных районов на поддержку отрасли культура</t>
  </si>
  <si>
    <t>20225519050000151</t>
  </si>
  <si>
    <t>Межбюджетные трансферты, передаваемые 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</si>
  <si>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20249999050013151</t>
  </si>
  <si>
    <t>20230024050039151</t>
  </si>
  <si>
    <t>Субвенции бюджетам мунирципальных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</si>
  <si>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</si>
  <si>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20235118100000151</t>
  </si>
  <si>
    <t>Доходы,получаемые в виде арендной платы,а также средства от продажи права на заключение договоров аренды земли,находящиеся в собственности муниципальных районов(за исключением земельных участковиммуниципальных бюджетных и автономных учреждений)</t>
  </si>
  <si>
    <t>Субсидия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</si>
  <si>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20229999100073151</t>
  </si>
  <si>
    <t>Доходы от продажи земельных участков,находящихся в собственности сельских поселений</t>
  </si>
  <si>
    <t> 20225497050001151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</si>
  <si>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</si>
  <si>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20249999050014151</t>
  </si>
  <si>
    <t>Межбюджетные трансферты, передаваемые  бюджетам муниципальных районов области на осуществление полномочий органов местного самоуправления в области энергосбережения и повышения энергитической эффективности</t>
  </si>
  <si>
    <t>20249999050015151</t>
  </si>
  <si>
    <t>Межбюджетные трансферты, передаваемые  бюджетам муниципальных районов области в целях поддержки районных печатных средств массовой информации</t>
  </si>
  <si>
    <t>за 1 полугодие 2018 года</t>
  </si>
  <si>
    <t>за 1 полугодие 2017 года</t>
  </si>
  <si>
    <t>Субсидии бюджетам муниципальных районов области на реализацию мероприятий по устойчивому развитию сельских территорий</t>
  </si>
  <si>
    <t> 20225567050001151</t>
  </si>
  <si>
    <t>20229999050075151</t>
  </si>
  <si>
    <t>Субсидии бюджетам муниципальных районов области на реализацию расходных обязательств, возникающих при выполнении вопросов местного значения</t>
  </si>
  <si>
    <t>20229999050074151</t>
  </si>
  <si>
    <t>Межбюджетные трансферты, передаваемые  бюджетам муниципальных районов области, стимулирующего (поощрительного) характера</t>
  </si>
  <si>
    <t>20249999050017151</t>
  </si>
  <si>
    <t>Субсидии бюджетам муниципальных районов на реализацию федеральных целевых программ</t>
  </si>
  <si>
    <t> 20220051050000151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</si>
</sst>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11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11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11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1" fillId="0" borderId="10" xfId="0" applyNumberFormat="1" applyFont="1" applyBorder="1" applyAlignment="1">
      <alignment horizontal="right" vertical="center" wrapText="1"/>
    </xf>
    <xf numFmtId="174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4" fillId="0" borderId="12" xfId="0" applyNumberFormat="1" applyFont="1" applyBorder="1" applyAlignment="1">
      <alignment horizontal="right" vertical="center" wrapText="1"/>
    </xf>
    <xf numFmtId="174" fontId="51" fillId="0" borderId="14" xfId="0" applyNumberFormat="1" applyFont="1" applyBorder="1" applyAlignment="1">
      <alignment horizontal="right" vertical="center" wrapText="1"/>
    </xf>
    <xf numFmtId="174" fontId="52" fillId="0" borderId="15" xfId="0" applyNumberFormat="1" applyFont="1" applyBorder="1" applyAlignment="1">
      <alignment horizontal="right" vertical="center" wrapText="1"/>
    </xf>
    <xf numFmtId="174" fontId="53" fillId="0" borderId="15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4" fillId="0" borderId="16" xfId="0" applyNumberFormat="1" applyFont="1" applyBorder="1" applyAlignment="1">
      <alignment horizontal="right" vertical="center" wrapText="1"/>
    </xf>
    <xf numFmtId="172" fontId="5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6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>
      <alignment horizontal="right" vertical="top" wrapText="1"/>
    </xf>
    <xf numFmtId="49" fontId="10" fillId="0" borderId="17" xfId="0" applyNumberFormat="1" applyFont="1" applyBorder="1" applyAlignment="1">
      <alignment horizontal="right" vertical="top" wrapText="1"/>
    </xf>
    <xf numFmtId="49" fontId="10" fillId="0" borderId="19" xfId="0" applyNumberFormat="1" applyFont="1" applyBorder="1" applyAlignment="1">
      <alignment horizontal="right" vertical="top" wrapText="1"/>
    </xf>
    <xf numFmtId="49" fontId="10" fillId="0" borderId="14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49" fontId="10" fillId="0" borderId="14" xfId="0" applyNumberFormat="1" applyFont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0" fillId="0" borderId="21" xfId="0" applyFont="1" applyBorder="1" applyAlignment="1">
      <alignment vertical="top" wrapText="1"/>
    </xf>
    <xf numFmtId="49" fontId="10" fillId="0" borderId="22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10" fillId="0" borderId="2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right" vertical="center" wrapText="1"/>
    </xf>
    <xf numFmtId="172" fontId="11" fillId="0" borderId="24" xfId="0" applyNumberFormat="1" applyFont="1" applyBorder="1" applyAlignment="1">
      <alignment horizontal="right" vertical="center" wrapText="1"/>
    </xf>
    <xf numFmtId="10" fontId="58" fillId="0" borderId="24" xfId="0" applyNumberFormat="1" applyFont="1" applyBorder="1" applyAlignment="1">
      <alignment horizontal="right" vertical="center" wrapText="1"/>
    </xf>
    <xf numFmtId="173" fontId="56" fillId="0" borderId="25" xfId="0" applyNumberFormat="1" applyFont="1" applyBorder="1" applyAlignment="1">
      <alignment horizontal="right" vertical="center" wrapText="1"/>
    </xf>
    <xf numFmtId="49" fontId="10" fillId="0" borderId="25" xfId="0" applyNumberFormat="1" applyFont="1" applyBorder="1" applyAlignment="1">
      <alignment horizontal="right" vertical="top"/>
    </xf>
    <xf numFmtId="0" fontId="10" fillId="0" borderId="26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49" fontId="10" fillId="0" borderId="14" xfId="0" applyNumberFormat="1" applyFont="1" applyBorder="1" applyAlignment="1">
      <alignment horizontal="right" vertical="center" wrapText="1"/>
    </xf>
    <xf numFmtId="172" fontId="3" fillId="0" borderId="2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vertical="top" wrapText="1"/>
    </xf>
    <xf numFmtId="0" fontId="10" fillId="0" borderId="27" xfId="0" applyFont="1" applyBorder="1" applyAlignment="1">
      <alignment horizontal="left" vertical="top" wrapText="1"/>
    </xf>
    <xf numFmtId="49" fontId="10" fillId="0" borderId="27" xfId="0" applyNumberFormat="1" applyFont="1" applyBorder="1" applyAlignment="1">
      <alignment horizontal="right" vertical="top"/>
    </xf>
    <xf numFmtId="172" fontId="3" fillId="0" borderId="28" xfId="0" applyNumberFormat="1" applyFont="1" applyBorder="1" applyAlignment="1">
      <alignment horizontal="right" vertical="center" wrapText="1"/>
    </xf>
    <xf numFmtId="10" fontId="56" fillId="0" borderId="29" xfId="0" applyNumberFormat="1" applyFont="1" applyBorder="1" applyAlignment="1">
      <alignment horizontal="right" vertical="center" wrapText="1"/>
    </xf>
    <xf numFmtId="10" fontId="60" fillId="0" borderId="30" xfId="0" applyNumberFormat="1" applyFont="1" applyBorder="1" applyAlignment="1">
      <alignment horizontal="right" vertical="center" wrapText="1"/>
    </xf>
    <xf numFmtId="173" fontId="56" fillId="0" borderId="31" xfId="0" applyNumberFormat="1" applyFont="1" applyBorder="1" applyAlignment="1">
      <alignment horizontal="right" vertical="center" wrapText="1"/>
    </xf>
    <xf numFmtId="10" fontId="60" fillId="0" borderId="11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 wrapText="1"/>
    </xf>
    <xf numFmtId="49" fontId="9" fillId="0" borderId="32" xfId="0" applyNumberFormat="1" applyFont="1" applyBorder="1" applyAlignment="1">
      <alignment horizontal="right" vertical="top" wrapText="1"/>
    </xf>
    <xf numFmtId="0" fontId="4" fillId="0" borderId="3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5" fillId="0" borderId="34" xfId="0" applyFont="1" applyBorder="1" applyAlignment="1">
      <alignment vertical="center" wrapText="1"/>
    </xf>
    <xf numFmtId="49" fontId="5" fillId="0" borderId="35" xfId="0" applyNumberFormat="1" applyFont="1" applyBorder="1" applyAlignment="1">
      <alignment horizontal="right" vertical="center" wrapText="1"/>
    </xf>
    <xf numFmtId="172" fontId="5" fillId="0" borderId="36" xfId="0" applyNumberFormat="1" applyFont="1" applyBorder="1" applyAlignment="1">
      <alignment horizontal="right" vertical="center" wrapText="1"/>
    </xf>
    <xf numFmtId="10" fontId="58" fillId="0" borderId="37" xfId="0" applyNumberFormat="1" applyFont="1" applyBorder="1" applyAlignment="1">
      <alignment horizontal="right" vertical="center" wrapText="1"/>
    </xf>
    <xf numFmtId="10" fontId="59" fillId="0" borderId="37" xfId="0" applyNumberFormat="1" applyFont="1" applyBorder="1" applyAlignment="1">
      <alignment horizontal="right" vertical="center" wrapText="1"/>
    </xf>
    <xf numFmtId="173" fontId="56" fillId="0" borderId="35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right" vertical="center" wrapText="1"/>
    </xf>
    <xf numFmtId="10" fontId="56" fillId="0" borderId="14" xfId="0" applyNumberFormat="1" applyFont="1" applyBorder="1" applyAlignment="1">
      <alignment horizontal="right" vertical="center" wrapText="1"/>
    </xf>
    <xf numFmtId="10" fontId="60" fillId="0" borderId="14" xfId="0" applyNumberFormat="1" applyFont="1" applyBorder="1" applyAlignment="1">
      <alignment horizontal="right" vertical="center" wrapText="1"/>
    </xf>
    <xf numFmtId="173" fontId="56" fillId="0" borderId="14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top" wrapText="1"/>
    </xf>
    <xf numFmtId="0" fontId="5" fillId="0" borderId="38" xfId="0" applyFont="1" applyBorder="1" applyAlignment="1">
      <alignment vertical="center" wrapText="1"/>
    </xf>
    <xf numFmtId="49" fontId="5" fillId="0" borderId="39" xfId="0" applyNumberFormat="1" applyFont="1" applyBorder="1" applyAlignment="1">
      <alignment horizontal="right" vertical="center" wrapText="1"/>
    </xf>
    <xf numFmtId="172" fontId="5" fillId="0" borderId="39" xfId="0" applyNumberFormat="1" applyFont="1" applyBorder="1" applyAlignment="1">
      <alignment horizontal="right" vertical="center" wrapText="1"/>
    </xf>
    <xf numFmtId="10" fontId="58" fillId="0" borderId="39" xfId="0" applyNumberFormat="1" applyFont="1" applyBorder="1" applyAlignment="1">
      <alignment horizontal="right" vertical="center" wrapText="1"/>
    </xf>
    <xf numFmtId="10" fontId="59" fillId="0" borderId="39" xfId="0" applyNumberFormat="1" applyFont="1" applyBorder="1" applyAlignment="1">
      <alignment horizontal="right" vertical="center" wrapText="1"/>
    </xf>
    <xf numFmtId="173" fontId="56" fillId="0" borderId="40" xfId="0" applyNumberFormat="1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vertical="center" wrapText="1"/>
    </xf>
    <xf numFmtId="172" fontId="3" fillId="0" borderId="42" xfId="0" applyNumberFormat="1" applyFont="1" applyBorder="1" applyAlignment="1">
      <alignment horizontal="right" vertical="center" wrapText="1"/>
    </xf>
    <xf numFmtId="173" fontId="1" fillId="33" borderId="43" xfId="0" applyNumberFormat="1" applyFont="1" applyFill="1" applyBorder="1" applyAlignment="1">
      <alignment horizontal="center" vertical="center" wrapText="1"/>
    </xf>
    <xf numFmtId="173" fontId="1" fillId="33" borderId="44" xfId="0" applyNumberFormat="1" applyFont="1" applyFill="1" applyBorder="1" applyAlignment="1">
      <alignment horizontal="center" vertical="center" wrapText="1"/>
    </xf>
    <xf numFmtId="173" fontId="1" fillId="33" borderId="45" xfId="0" applyNumberFormat="1" applyFont="1" applyFill="1" applyBorder="1" applyAlignment="1">
      <alignment horizontal="center" vertical="center" wrapText="1"/>
    </xf>
    <xf numFmtId="173" fontId="1" fillId="33" borderId="46" xfId="0" applyNumberFormat="1" applyFont="1" applyFill="1" applyBorder="1" applyAlignment="1">
      <alignment horizontal="center" vertical="center" wrapText="1"/>
    </xf>
    <xf numFmtId="172" fontId="1" fillId="33" borderId="43" xfId="0" applyNumberFormat="1" applyFont="1" applyFill="1" applyBorder="1" applyAlignment="1">
      <alignment horizontal="center" vertical="center" wrapText="1"/>
    </xf>
    <xf numFmtId="173" fontId="1" fillId="33" borderId="47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43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37"/>
  <sheetViews>
    <sheetView tabSelected="1" workbookViewId="0" topLeftCell="B4">
      <selection activeCell="B9" sqref="B9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21"/>
      <c r="N1" s="121"/>
      <c r="O1" s="121"/>
    </row>
    <row r="4" spans="1:11" s="4" customFormat="1" ht="49.5" customHeight="1">
      <c r="A4" s="122" t="s">
        <v>89</v>
      </c>
      <c r="B4" s="122" t="s">
        <v>73</v>
      </c>
      <c r="C4" s="115" t="s">
        <v>181</v>
      </c>
      <c r="D4" s="116"/>
      <c r="E4" s="116"/>
      <c r="F4" s="117"/>
      <c r="G4" s="115" t="s">
        <v>182</v>
      </c>
      <c r="H4" s="116"/>
      <c r="I4" s="116"/>
      <c r="J4" s="117"/>
      <c r="K4" s="114" t="s">
        <v>46</v>
      </c>
    </row>
    <row r="5" spans="1:11" s="4" customFormat="1" ht="33.75" customHeight="1">
      <c r="A5" s="123"/>
      <c r="B5" s="123"/>
      <c r="C5" s="118" t="s">
        <v>90</v>
      </c>
      <c r="D5" s="118" t="s">
        <v>91</v>
      </c>
      <c r="E5" s="114" t="s">
        <v>49</v>
      </c>
      <c r="F5" s="114" t="s">
        <v>19</v>
      </c>
      <c r="G5" s="118" t="s">
        <v>90</v>
      </c>
      <c r="H5" s="118" t="s">
        <v>91</v>
      </c>
      <c r="I5" s="114" t="s">
        <v>49</v>
      </c>
      <c r="J5" s="114" t="s">
        <v>19</v>
      </c>
      <c r="K5" s="119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C8+C14+C20+C23+C27+C29+C32+C35+C40+C43+C48+C53+C55+C61+C80</f>
        <v>52129.29999999999</v>
      </c>
      <c r="D6" s="6">
        <f>D8+D14+D20+D23+D27+D29+D32+D35+D40+D43+D48+D53+D55+D61+D80</f>
        <v>28065.600000000006</v>
      </c>
      <c r="E6" s="24">
        <f aca="true" t="shared" si="0" ref="E6:E37">D6/C6</f>
        <v>0.538384363496153</v>
      </c>
      <c r="F6" s="24">
        <f>E6/E6</f>
        <v>1</v>
      </c>
      <c r="G6" s="6">
        <f>G8+G14+G20+G23+G27+G29+G32+G35+G40+G43+G48+G53+G55+G61+G80</f>
        <v>46130.99999999999</v>
      </c>
      <c r="H6" s="6">
        <f>H8+H14+H20+H23+H27+H29+H32+H35+H40+H43+H48+H53+H55+H61+H80</f>
        <v>20802.4</v>
      </c>
      <c r="I6" s="24">
        <f aca="true" t="shared" si="1" ref="I6:I30">H6/G6</f>
        <v>0.45094188289870163</v>
      </c>
      <c r="J6" s="24">
        <f>H6/H6</f>
        <v>1</v>
      </c>
      <c r="K6" s="29">
        <f aca="true" t="shared" si="2" ref="K6:K37">D6/H6</f>
        <v>1.349152020920663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19774.1</v>
      </c>
      <c r="D7" s="8">
        <f>D8</f>
        <v>10800.9</v>
      </c>
      <c r="E7" s="25">
        <f t="shared" si="0"/>
        <v>0.5462144926949899</v>
      </c>
      <c r="F7" s="24">
        <f>D7/D6</f>
        <v>0.3848447922011287</v>
      </c>
      <c r="G7" s="8">
        <f>G8</f>
        <v>20269.1</v>
      </c>
      <c r="H7" s="8">
        <f>H8</f>
        <v>9018.5</v>
      </c>
      <c r="I7" s="25">
        <f t="shared" si="1"/>
        <v>0.44493835444099644</v>
      </c>
      <c r="J7" s="25">
        <f>H7/H6</f>
        <v>0.43353170787986</v>
      </c>
      <c r="K7" s="30">
        <f t="shared" si="2"/>
        <v>1.197638188168764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19774.1</v>
      </c>
      <c r="D8" s="10">
        <f>D9+D10+D11+D12</f>
        <v>10800.9</v>
      </c>
      <c r="E8" s="26">
        <f t="shared" si="0"/>
        <v>0.5462144926949899</v>
      </c>
      <c r="F8" s="24">
        <f>D8/D6</f>
        <v>0.3848447922011287</v>
      </c>
      <c r="G8" s="10">
        <f>G9+G10+G11+G12</f>
        <v>20269.1</v>
      </c>
      <c r="H8" s="10">
        <f>H9+H10+H11+H12</f>
        <v>9018.5</v>
      </c>
      <c r="I8" s="26">
        <f t="shared" si="1"/>
        <v>0.44493835444099644</v>
      </c>
      <c r="J8" s="26">
        <f>J9+J10+J11+J12</f>
        <v>0.43353170787986</v>
      </c>
      <c r="K8" s="31">
        <f t="shared" si="2"/>
        <v>1.197638188168764</v>
      </c>
    </row>
    <row r="9" spans="1:11" s="4" customFormat="1" ht="85.5" customHeight="1">
      <c r="A9" s="11" t="s">
        <v>65</v>
      </c>
      <c r="B9" s="15">
        <v>10102010010000100</v>
      </c>
      <c r="C9" s="12">
        <v>18694.1</v>
      </c>
      <c r="D9" s="12">
        <v>9523.4</v>
      </c>
      <c r="E9" s="27">
        <f>D9/C9</f>
        <v>0.5094334576149695</v>
      </c>
      <c r="F9" s="24">
        <f>D9/D6</f>
        <v>0.33932643520893896</v>
      </c>
      <c r="G9" s="12">
        <v>19221</v>
      </c>
      <c r="H9" s="12">
        <v>8779.2</v>
      </c>
      <c r="I9" s="27">
        <f t="shared" si="1"/>
        <v>0.4567504292180428</v>
      </c>
      <c r="J9" s="27">
        <f>H9/H6</f>
        <v>0.42202822751221014</v>
      </c>
      <c r="K9" s="32">
        <f t="shared" si="2"/>
        <v>1.0847685438308727</v>
      </c>
    </row>
    <row r="10" spans="1:11" s="4" customFormat="1" ht="133.5" customHeight="1">
      <c r="A10" s="11" t="s">
        <v>21</v>
      </c>
      <c r="B10" s="15">
        <v>10102020010000110</v>
      </c>
      <c r="C10" s="12">
        <v>735.6</v>
      </c>
      <c r="D10" s="12">
        <v>1165.7</v>
      </c>
      <c r="E10" s="27">
        <f t="shared" si="0"/>
        <v>1.5846927678085916</v>
      </c>
      <c r="F10" s="27">
        <f>D10/D6</f>
        <v>0.04153483267772646</v>
      </c>
      <c r="G10" s="12">
        <v>703.8</v>
      </c>
      <c r="H10" s="12">
        <v>110</v>
      </c>
      <c r="I10" s="27">
        <f t="shared" si="1"/>
        <v>0.1562944018186985</v>
      </c>
      <c r="J10" s="27">
        <f>H10/H6</f>
        <v>0.005287851401761335</v>
      </c>
      <c r="K10" s="32">
        <f t="shared" si="2"/>
        <v>10.597272727272728</v>
      </c>
    </row>
    <row r="11" spans="1:11" s="4" customFormat="1" ht="49.5" customHeight="1">
      <c r="A11" s="11" t="s">
        <v>32</v>
      </c>
      <c r="B11" s="15">
        <v>10102030010000110</v>
      </c>
      <c r="C11" s="12">
        <v>64</v>
      </c>
      <c r="D11" s="12">
        <v>2.9</v>
      </c>
      <c r="E11" s="27">
        <f t="shared" si="0"/>
        <v>0.0453125</v>
      </c>
      <c r="F11" s="27">
        <f>D11/D6</f>
        <v>0.00010332934268285728</v>
      </c>
      <c r="G11" s="12">
        <v>64</v>
      </c>
      <c r="H11" s="12">
        <v>8.5</v>
      </c>
      <c r="I11" s="27">
        <f t="shared" si="1"/>
        <v>0.1328125</v>
      </c>
      <c r="J11" s="27">
        <f>H11/H6</f>
        <v>0.0004086066992270122</v>
      </c>
      <c r="K11" s="32">
        <f t="shared" si="2"/>
        <v>0.3411764705882353</v>
      </c>
    </row>
    <row r="12" spans="1:11" s="4" customFormat="1" ht="97.5" customHeight="1">
      <c r="A12" s="11" t="s">
        <v>57</v>
      </c>
      <c r="B12" s="15">
        <v>10102040010000110</v>
      </c>
      <c r="C12" s="12">
        <v>280.4</v>
      </c>
      <c r="D12" s="12">
        <v>108.9</v>
      </c>
      <c r="E12" s="27">
        <f t="shared" si="0"/>
        <v>0.38837375178316697</v>
      </c>
      <c r="F12" s="27">
        <f>D12/D6</f>
        <v>0.0038801949717803996</v>
      </c>
      <c r="G12" s="12">
        <v>280.3</v>
      </c>
      <c r="H12" s="12">
        <v>120.8</v>
      </c>
      <c r="I12" s="27">
        <f t="shared" si="1"/>
        <v>0.43096682126293256</v>
      </c>
      <c r="J12" s="27">
        <f>H12/H6</f>
        <v>0.0058070222666615386</v>
      </c>
      <c r="K12" s="32">
        <f t="shared" si="2"/>
        <v>0.9014900662251656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8634.1</v>
      </c>
      <c r="D13" s="8">
        <f>D14</f>
        <v>4171.599999999999</v>
      </c>
      <c r="E13" s="25">
        <f t="shared" si="0"/>
        <v>0.4831540056288437</v>
      </c>
      <c r="F13" s="25">
        <f>D13/D6</f>
        <v>0.1486374779088991</v>
      </c>
      <c r="G13" s="8">
        <f>G14</f>
        <v>8409.8</v>
      </c>
      <c r="H13" s="8">
        <f>H14</f>
        <v>4009.5000000000005</v>
      </c>
      <c r="I13" s="25">
        <f t="shared" si="1"/>
        <v>0.4767652025018432</v>
      </c>
      <c r="J13" s="25">
        <f>H13/H6</f>
        <v>0.19274218359420067</v>
      </c>
      <c r="K13" s="30">
        <f t="shared" si="2"/>
        <v>1.0404289811697216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8634.1</v>
      </c>
      <c r="D14" s="10">
        <f>D15+D16+D17+D18</f>
        <v>4171.599999999999</v>
      </c>
      <c r="E14" s="26">
        <f t="shared" si="0"/>
        <v>0.4831540056288437</v>
      </c>
      <c r="F14" s="26">
        <f>D14/D6</f>
        <v>0.1486374779088991</v>
      </c>
      <c r="G14" s="10">
        <f>G15+G16+G17+G18</f>
        <v>8409.8</v>
      </c>
      <c r="H14" s="10">
        <f>H15+H16+H17+H18</f>
        <v>4009.5000000000005</v>
      </c>
      <c r="I14" s="26">
        <f t="shared" si="1"/>
        <v>0.4767652025018432</v>
      </c>
      <c r="J14" s="26">
        <f>H14/H6</f>
        <v>0.19274218359420067</v>
      </c>
      <c r="K14" s="31">
        <f t="shared" si="2"/>
        <v>1.0404289811697216</v>
      </c>
    </row>
    <row r="15" spans="1:11" s="4" customFormat="1" ht="73.5" customHeight="1">
      <c r="A15" s="11" t="s">
        <v>4</v>
      </c>
      <c r="B15" s="15">
        <v>10302230010000110</v>
      </c>
      <c r="C15" s="12">
        <v>3220.6</v>
      </c>
      <c r="D15" s="12">
        <v>1807.9</v>
      </c>
      <c r="E15" s="27">
        <f t="shared" si="0"/>
        <v>0.5613550270136</v>
      </c>
      <c r="F15" s="27">
        <f>D15/D6</f>
        <v>0.0644169374608061</v>
      </c>
      <c r="G15" s="12">
        <v>3114.1</v>
      </c>
      <c r="H15" s="12">
        <v>1583.4</v>
      </c>
      <c r="I15" s="27">
        <f t="shared" si="1"/>
        <v>0.5084615137599949</v>
      </c>
      <c r="J15" s="27">
        <f>H15/H6</f>
        <v>0.07611621735953544</v>
      </c>
      <c r="K15" s="32">
        <f t="shared" si="2"/>
        <v>1.1417835038524693</v>
      </c>
    </row>
    <row r="16" spans="1:11" s="4" customFormat="1" ht="97.5" customHeight="1">
      <c r="A16" s="11" t="s">
        <v>28</v>
      </c>
      <c r="B16" s="15">
        <v>10302240010000110</v>
      </c>
      <c r="C16" s="12">
        <v>24.7</v>
      </c>
      <c r="D16" s="12">
        <v>13.7</v>
      </c>
      <c r="E16" s="27">
        <f t="shared" si="0"/>
        <v>0.5546558704453441</v>
      </c>
      <c r="F16" s="27">
        <f>D16/D6</f>
        <v>0.00048814206715694646</v>
      </c>
      <c r="G16" s="12">
        <v>29.1</v>
      </c>
      <c r="H16" s="12">
        <v>17.2</v>
      </c>
      <c r="I16" s="27">
        <f t="shared" si="1"/>
        <v>0.5910652920962198</v>
      </c>
      <c r="J16" s="27">
        <f>H16/H6</f>
        <v>0.0008268276737299541</v>
      </c>
      <c r="K16" s="32">
        <f t="shared" si="2"/>
        <v>0.7965116279069767</v>
      </c>
    </row>
    <row r="17" spans="1:11" s="4" customFormat="1" ht="85.5" customHeight="1">
      <c r="A17" s="11" t="s">
        <v>3</v>
      </c>
      <c r="B17" s="15">
        <v>10302250010000110</v>
      </c>
      <c r="C17" s="12">
        <v>5886.8</v>
      </c>
      <c r="D17" s="12">
        <v>2725.6</v>
      </c>
      <c r="E17" s="27">
        <f t="shared" si="0"/>
        <v>0.4630019705102942</v>
      </c>
      <c r="F17" s="27">
        <f>D17/D6</f>
        <v>0.09711532979875717</v>
      </c>
      <c r="G17" s="12">
        <v>5794.3</v>
      </c>
      <c r="H17" s="12">
        <v>2730</v>
      </c>
      <c r="I17" s="27">
        <f t="shared" si="1"/>
        <v>0.4711526845348014</v>
      </c>
      <c r="J17" s="27">
        <f>H17/H6</f>
        <v>0.1312348575164404</v>
      </c>
      <c r="K17" s="32">
        <f t="shared" si="2"/>
        <v>0.9983882783882784</v>
      </c>
    </row>
    <row r="18" spans="1:11" s="4" customFormat="1" ht="73.5" customHeight="1">
      <c r="A18" s="11" t="s">
        <v>1</v>
      </c>
      <c r="B18" s="15">
        <v>10302260010000110</v>
      </c>
      <c r="C18" s="12">
        <v>-498</v>
      </c>
      <c r="D18" s="34">
        <v>-375.6</v>
      </c>
      <c r="E18" s="27">
        <f t="shared" si="0"/>
        <v>0.7542168674698796</v>
      </c>
      <c r="F18" s="27">
        <f>D18/D6</f>
        <v>-0.013382931417821103</v>
      </c>
      <c r="G18" s="12">
        <v>-527.7</v>
      </c>
      <c r="H18" s="34">
        <v>-321.1</v>
      </c>
      <c r="I18" s="27">
        <f t="shared" si="1"/>
        <v>0.6084896721622134</v>
      </c>
      <c r="J18" s="27">
        <f>H18/H6</f>
        <v>-0.015435718955505134</v>
      </c>
      <c r="K18" s="32">
        <f t="shared" si="2"/>
        <v>1.1697290563687324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9382.1</v>
      </c>
      <c r="D19" s="8">
        <f>D20+D23</f>
        <v>9881.9</v>
      </c>
      <c r="E19" s="25">
        <f t="shared" si="0"/>
        <v>1.0532716555994925</v>
      </c>
      <c r="F19" s="25">
        <f>D19/D6</f>
        <v>0.35210007981300945</v>
      </c>
      <c r="G19" s="8">
        <f>G20+G23</f>
        <v>4807.9</v>
      </c>
      <c r="H19" s="8">
        <f>H20+H23</f>
        <v>4777.8</v>
      </c>
      <c r="I19" s="25">
        <f t="shared" si="1"/>
        <v>0.9937394704548764</v>
      </c>
      <c r="J19" s="25">
        <f>J20+J23</f>
        <v>0.22967542206668456</v>
      </c>
      <c r="K19" s="30">
        <f t="shared" si="2"/>
        <v>2.0682950311859014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1544.2</v>
      </c>
      <c r="D20" s="10">
        <f>D21+D22</f>
        <v>706.6</v>
      </c>
      <c r="E20" s="26">
        <f t="shared" si="0"/>
        <v>0.4575832146095065</v>
      </c>
      <c r="F20" s="26">
        <f>D20/D6</f>
        <v>0.025176728806795504</v>
      </c>
      <c r="G20" s="10">
        <f>G21+G22</f>
        <v>1319.8</v>
      </c>
      <c r="H20" s="10">
        <f>H21+H22</f>
        <v>704.6</v>
      </c>
      <c r="I20" s="26">
        <f t="shared" si="1"/>
        <v>0.5338687679951508</v>
      </c>
      <c r="J20" s="26">
        <f>H20/H6</f>
        <v>0.033871091797100336</v>
      </c>
      <c r="K20" s="31">
        <f t="shared" si="2"/>
        <v>1.0028384899233607</v>
      </c>
    </row>
    <row r="21" spans="1:11" s="4" customFormat="1" ht="24.75" customHeight="1">
      <c r="A21" s="11" t="s">
        <v>55</v>
      </c>
      <c r="B21" s="15">
        <v>10502010020000110</v>
      </c>
      <c r="C21" s="12">
        <v>1544.2</v>
      </c>
      <c r="D21" s="12">
        <v>706.6</v>
      </c>
      <c r="E21" s="27">
        <f t="shared" si="0"/>
        <v>0.4575832146095065</v>
      </c>
      <c r="F21" s="27">
        <f>D21/D6</f>
        <v>0.025176728806795504</v>
      </c>
      <c r="G21" s="12">
        <v>1319.8</v>
      </c>
      <c r="H21" s="12">
        <v>704.6</v>
      </c>
      <c r="I21" s="27">
        <f t="shared" si="1"/>
        <v>0.5338687679951508</v>
      </c>
      <c r="J21" s="27">
        <f>H21/H6</f>
        <v>0.033871091797100336</v>
      </c>
      <c r="K21" s="32">
        <f t="shared" si="2"/>
        <v>1.0028384899233607</v>
      </c>
    </row>
    <row r="22" spans="1:11" s="4" customFormat="1" ht="49.5" customHeight="1">
      <c r="A22" s="11" t="s">
        <v>15</v>
      </c>
      <c r="B22" s="15">
        <v>10502020020000110</v>
      </c>
      <c r="C22" s="12"/>
      <c r="D22" s="12"/>
      <c r="E22" s="27" t="e">
        <f t="shared" si="0"/>
        <v>#DIV/0!</v>
      </c>
      <c r="F22" s="27">
        <f>D22/D6</f>
        <v>0</v>
      </c>
      <c r="G22" s="12"/>
      <c r="H22" s="12"/>
      <c r="I22" s="27" t="e">
        <f t="shared" si="1"/>
        <v>#DIV/0!</v>
      </c>
      <c r="J22" s="27">
        <f>H22/H6</f>
        <v>0</v>
      </c>
      <c r="K22" s="32" t="e">
        <f t="shared" si="2"/>
        <v>#DIV/0!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7837.9</v>
      </c>
      <c r="D23" s="10">
        <f>D24+D25</f>
        <v>9175.3</v>
      </c>
      <c r="E23" s="26">
        <f t="shared" si="0"/>
        <v>1.1706324398116843</v>
      </c>
      <c r="F23" s="26">
        <f>D23/D6</f>
        <v>0.3269233510062139</v>
      </c>
      <c r="G23" s="10">
        <f>G24+G25</f>
        <v>3488.1</v>
      </c>
      <c r="H23" s="10">
        <f>H24+H25</f>
        <v>4073.2</v>
      </c>
      <c r="I23" s="26">
        <f t="shared" si="1"/>
        <v>1.1677417505232075</v>
      </c>
      <c r="J23" s="26">
        <f>H23/H6</f>
        <v>0.19580433026958424</v>
      </c>
      <c r="K23" s="31">
        <f t="shared" si="2"/>
        <v>2.2526023765098695</v>
      </c>
    </row>
    <row r="24" spans="1:11" s="4" customFormat="1" ht="19.5" customHeight="1">
      <c r="A24" s="11" t="s">
        <v>80</v>
      </c>
      <c r="B24" s="15">
        <v>10503010010000110</v>
      </c>
      <c r="C24" s="12">
        <v>7837.9</v>
      </c>
      <c r="D24" s="12">
        <v>9175.3</v>
      </c>
      <c r="E24" s="27">
        <f t="shared" si="0"/>
        <v>1.1706324398116843</v>
      </c>
      <c r="F24" s="27">
        <f>D24/D6</f>
        <v>0.3269233510062139</v>
      </c>
      <c r="G24" s="12">
        <v>3488.1</v>
      </c>
      <c r="H24" s="12">
        <v>4073.2</v>
      </c>
      <c r="I24" s="27">
        <f t="shared" si="1"/>
        <v>1.1677417505232075</v>
      </c>
      <c r="J24" s="27">
        <f>H24/H6</f>
        <v>0.19580433026958424</v>
      </c>
      <c r="K24" s="32">
        <f t="shared" si="2"/>
        <v>2.2526023765098695</v>
      </c>
    </row>
    <row r="25" spans="1:11" s="4" customFormat="1" ht="37.5" customHeight="1">
      <c r="A25" s="11" t="s">
        <v>42</v>
      </c>
      <c r="B25" s="15">
        <v>10503020010000110</v>
      </c>
      <c r="C25" s="12"/>
      <c r="D25" s="34"/>
      <c r="E25" s="27" t="e">
        <f t="shared" si="0"/>
        <v>#DIV/0!</v>
      </c>
      <c r="F25" s="27">
        <f>D25/D6</f>
        <v>0</v>
      </c>
      <c r="G25" s="12"/>
      <c r="H25" s="34"/>
      <c r="I25" s="27" t="e">
        <f t="shared" si="1"/>
        <v>#DIV/0!</v>
      </c>
      <c r="J25" s="27">
        <f>H25/H6</f>
        <v>0</v>
      </c>
      <c r="K25" s="32" t="e">
        <f t="shared" si="2"/>
        <v>#DIV/0!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8387.1</v>
      </c>
      <c r="D26" s="8">
        <f>D27+D29+D32</f>
        <v>1430.9</v>
      </c>
      <c r="E26" s="25">
        <f t="shared" si="0"/>
        <v>0.17060724207413766</v>
      </c>
      <c r="F26" s="25">
        <f>D26/D6</f>
        <v>0.050984122912034656</v>
      </c>
      <c r="G26" s="8">
        <f>G27+G29+G32</f>
        <v>8935</v>
      </c>
      <c r="H26" s="8">
        <f>H27+H29+H32</f>
        <v>1761.4</v>
      </c>
      <c r="I26" s="25">
        <f t="shared" si="1"/>
        <v>0.19713486289871293</v>
      </c>
      <c r="J26" s="25">
        <f>J27+J29+J32</f>
        <v>0.08467292235511288</v>
      </c>
      <c r="K26" s="30">
        <f t="shared" si="2"/>
        <v>0.812365164074032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1138</v>
      </c>
      <c r="D27" s="10">
        <f>D28</f>
        <v>145.4</v>
      </c>
      <c r="E27" s="26">
        <f t="shared" si="0"/>
        <v>0.12776801405975396</v>
      </c>
      <c r="F27" s="26">
        <f>D27/D6</f>
        <v>0.005180719457271534</v>
      </c>
      <c r="G27" s="10">
        <f>G28</f>
        <v>970</v>
      </c>
      <c r="H27" s="10">
        <f>H28</f>
        <v>47.5</v>
      </c>
      <c r="I27" s="26">
        <f t="shared" si="1"/>
        <v>0.04896907216494845</v>
      </c>
      <c r="J27" s="26">
        <f>H27/H6</f>
        <v>0.0022833903780333036</v>
      </c>
      <c r="K27" s="31">
        <f t="shared" si="2"/>
        <v>3.0610526315789475</v>
      </c>
    </row>
    <row r="28" spans="1:11" s="4" customFormat="1" ht="48" customHeight="1">
      <c r="A28" s="11" t="s">
        <v>31</v>
      </c>
      <c r="B28" s="15">
        <v>10601030100000110</v>
      </c>
      <c r="C28" s="12">
        <v>1138</v>
      </c>
      <c r="D28" s="12">
        <v>145.4</v>
      </c>
      <c r="E28" s="27">
        <f t="shared" si="0"/>
        <v>0.12776801405975396</v>
      </c>
      <c r="F28" s="27">
        <f>D28/D6</f>
        <v>0.005180719457271534</v>
      </c>
      <c r="G28" s="12">
        <v>970</v>
      </c>
      <c r="H28" s="12">
        <v>47.5</v>
      </c>
      <c r="I28" s="27">
        <f t="shared" si="1"/>
        <v>0.04896907216494845</v>
      </c>
      <c r="J28" s="27">
        <f>H28/H6</f>
        <v>0.0022833903780333036</v>
      </c>
      <c r="K28" s="32">
        <f t="shared" si="2"/>
        <v>3.0610526315789475</v>
      </c>
    </row>
    <row r="29" spans="1:11" s="4" customFormat="1" ht="17.2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7.25" customHeight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7249.1</v>
      </c>
      <c r="D32" s="10">
        <f>D33+D34</f>
        <v>1285.5</v>
      </c>
      <c r="E32" s="26">
        <f t="shared" si="0"/>
        <v>0.17733235849967582</v>
      </c>
      <c r="F32" s="26">
        <f>D32/D6</f>
        <v>0.045803403454763116</v>
      </c>
      <c r="G32" s="10">
        <f>G33+G34</f>
        <v>7965</v>
      </c>
      <c r="H32" s="10">
        <f>H33+H34</f>
        <v>1713.9</v>
      </c>
      <c r="I32" s="26">
        <f aca="true" t="shared" si="3" ref="I32:I65">H32/G32</f>
        <v>0.21517890772128062</v>
      </c>
      <c r="J32" s="26">
        <f>H32/H6</f>
        <v>0.08238953197707957</v>
      </c>
      <c r="K32" s="31">
        <f t="shared" si="2"/>
        <v>0.7500437598459653</v>
      </c>
    </row>
    <row r="33" spans="1:11" s="4" customFormat="1" ht="19.5" customHeight="1">
      <c r="A33" s="11" t="s">
        <v>33</v>
      </c>
      <c r="B33" s="15">
        <v>10606030030000110</v>
      </c>
      <c r="C33" s="12">
        <v>2075.8</v>
      </c>
      <c r="D33" s="12">
        <v>394</v>
      </c>
      <c r="E33" s="27">
        <f t="shared" si="0"/>
        <v>0.18980633972444358</v>
      </c>
      <c r="F33" s="27">
        <f>D33/D6</f>
        <v>0.014038538281739921</v>
      </c>
      <c r="G33" s="12">
        <v>2441.7</v>
      </c>
      <c r="H33" s="12">
        <v>1214.2</v>
      </c>
      <c r="I33" s="27">
        <f t="shared" si="3"/>
        <v>0.4972764876930008</v>
      </c>
      <c r="J33" s="27">
        <f>H33/H6</f>
        <v>0.05836826520016921</v>
      </c>
      <c r="K33" s="32">
        <f t="shared" si="2"/>
        <v>0.3244934936583759</v>
      </c>
    </row>
    <row r="34" spans="1:11" s="4" customFormat="1" ht="19.5" customHeight="1">
      <c r="A34" s="11" t="s">
        <v>85</v>
      </c>
      <c r="B34" s="15">
        <v>10606040000000110</v>
      </c>
      <c r="C34" s="12">
        <v>5173.3</v>
      </c>
      <c r="D34" s="12">
        <v>891.5</v>
      </c>
      <c r="E34" s="27">
        <f t="shared" si="0"/>
        <v>0.17232714128312682</v>
      </c>
      <c r="F34" s="27">
        <f>D34/D6</f>
        <v>0.031764865173023196</v>
      </c>
      <c r="G34" s="12">
        <v>5523.3</v>
      </c>
      <c r="H34" s="12">
        <v>499.7</v>
      </c>
      <c r="I34" s="27">
        <f t="shared" si="3"/>
        <v>0.09047127622979016</v>
      </c>
      <c r="J34" s="27">
        <f>H34/H6</f>
        <v>0.024021266776910355</v>
      </c>
      <c r="K34" s="32">
        <f t="shared" si="2"/>
        <v>1.7840704422653593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614</v>
      </c>
      <c r="D35" s="8">
        <f>D36+D38</f>
        <v>453.9</v>
      </c>
      <c r="E35" s="25">
        <f t="shared" si="0"/>
        <v>0.7392508143322475</v>
      </c>
      <c r="F35" s="25">
        <f>D35/D6</f>
        <v>0.016172823670258248</v>
      </c>
      <c r="G35" s="8">
        <f>G36+G38</f>
        <v>730</v>
      </c>
      <c r="H35" s="8">
        <f>H36+H38</f>
        <v>329.6</v>
      </c>
      <c r="I35" s="25">
        <f t="shared" si="3"/>
        <v>0.4515068493150685</v>
      </c>
      <c r="J35" s="25">
        <f>H35/H6</f>
        <v>0.015844325654732146</v>
      </c>
      <c r="K35" s="30">
        <f t="shared" si="2"/>
        <v>1.3771237864077668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600</v>
      </c>
      <c r="D36" s="10">
        <f>D37</f>
        <v>435.7</v>
      </c>
      <c r="E36" s="26">
        <f t="shared" si="0"/>
        <v>0.7261666666666666</v>
      </c>
      <c r="F36" s="26">
        <f>D36/D6</f>
        <v>0.015524342967903764</v>
      </c>
      <c r="G36" s="10">
        <f>G37</f>
        <v>700</v>
      </c>
      <c r="H36" s="10">
        <f>H37</f>
        <v>295.8</v>
      </c>
      <c r="I36" s="26">
        <f t="shared" si="3"/>
        <v>0.4225714285714286</v>
      </c>
      <c r="J36" s="26">
        <f>H36/H6</f>
        <v>0.014219513133100027</v>
      </c>
      <c r="K36" s="31">
        <f t="shared" si="2"/>
        <v>1.4729546991210276</v>
      </c>
    </row>
    <row r="37" spans="1:11" s="4" customFormat="1" ht="61.5" customHeight="1">
      <c r="A37" s="11" t="s">
        <v>66</v>
      </c>
      <c r="B37" s="15">
        <v>10803010010000110</v>
      </c>
      <c r="C37" s="12">
        <v>600</v>
      </c>
      <c r="D37" s="12">
        <v>435.7</v>
      </c>
      <c r="E37" s="27">
        <f t="shared" si="0"/>
        <v>0.7261666666666666</v>
      </c>
      <c r="F37" s="27">
        <f>D37/D6</f>
        <v>0.015524342967903764</v>
      </c>
      <c r="G37" s="12">
        <v>700</v>
      </c>
      <c r="H37" s="12">
        <v>295.8</v>
      </c>
      <c r="I37" s="27">
        <f t="shared" si="3"/>
        <v>0.4225714285714286</v>
      </c>
      <c r="J37" s="27">
        <f>H37/H6</f>
        <v>0.014219513133100027</v>
      </c>
      <c r="K37" s="32">
        <f t="shared" si="2"/>
        <v>1.4729546991210276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14</v>
      </c>
      <c r="D38" s="10">
        <f>D39</f>
        <v>18.2</v>
      </c>
      <c r="E38" s="26">
        <f aca="true" t="shared" si="4" ref="E38:E71">D38/C38</f>
        <v>1.3</v>
      </c>
      <c r="F38" s="26">
        <f>D38/D6</f>
        <v>0.0006484807023544836</v>
      </c>
      <c r="G38" s="10">
        <f>G39</f>
        <v>30</v>
      </c>
      <c r="H38" s="10">
        <f>H39</f>
        <v>33.8</v>
      </c>
      <c r="I38" s="26">
        <f t="shared" si="3"/>
        <v>1.1266666666666665</v>
      </c>
      <c r="J38" s="26">
        <f>H38/H6</f>
        <v>0.0016248125216321192</v>
      </c>
      <c r="K38" s="31">
        <f aca="true" t="shared" si="5" ref="K38:K71">D38/H38</f>
        <v>0.5384615384615384</v>
      </c>
    </row>
    <row r="39" spans="1:11" s="4" customFormat="1" ht="85.5" customHeight="1">
      <c r="A39" s="11" t="s">
        <v>6</v>
      </c>
      <c r="B39" s="15">
        <v>10804020010000110</v>
      </c>
      <c r="C39" s="12">
        <v>14</v>
      </c>
      <c r="D39" s="12">
        <v>18.2</v>
      </c>
      <c r="E39" s="27">
        <f t="shared" si="4"/>
        <v>1.3</v>
      </c>
      <c r="F39" s="27">
        <f>D39/D6</f>
        <v>0.0006484807023544836</v>
      </c>
      <c r="G39" s="12">
        <v>30</v>
      </c>
      <c r="H39" s="12">
        <v>33.8</v>
      </c>
      <c r="I39" s="27">
        <f t="shared" si="3"/>
        <v>1.1266666666666665</v>
      </c>
      <c r="J39" s="27">
        <f>H39/H6</f>
        <v>0.0016248125216321192</v>
      </c>
      <c r="K39" s="32">
        <f t="shared" si="5"/>
        <v>0.5384615384615384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406</v>
      </c>
      <c r="D43" s="8">
        <f>D44</f>
        <v>205.2</v>
      </c>
      <c r="E43" s="25">
        <f t="shared" si="4"/>
        <v>0.5054187192118227</v>
      </c>
      <c r="F43" s="25">
        <f>D43/D6</f>
        <v>0.0073114417650076945</v>
      </c>
      <c r="G43" s="8">
        <f>G44</f>
        <v>374</v>
      </c>
      <c r="H43" s="8">
        <f>H44</f>
        <v>379.40000000000003</v>
      </c>
      <c r="I43" s="25">
        <f t="shared" si="3"/>
        <v>1.014438502673797</v>
      </c>
      <c r="J43" s="25">
        <f>J45+J47</f>
        <v>0.01394550628773603</v>
      </c>
      <c r="K43" s="30">
        <f t="shared" si="5"/>
        <v>0.540853979968371</v>
      </c>
    </row>
    <row r="44" spans="1:11" s="4" customFormat="1" ht="109.5" customHeight="1">
      <c r="A44" s="9" t="s">
        <v>71</v>
      </c>
      <c r="B44" s="15">
        <v>11105000000000120</v>
      </c>
      <c r="C44" s="10">
        <f>C45+C46+C47</f>
        <v>406</v>
      </c>
      <c r="D44" s="10">
        <f>D45+D46+D47</f>
        <v>205.2</v>
      </c>
      <c r="E44" s="26">
        <f t="shared" si="4"/>
        <v>0.5054187192118227</v>
      </c>
      <c r="F44" s="26">
        <f>D44/D6</f>
        <v>0.0073114417650076945</v>
      </c>
      <c r="G44" s="10">
        <f>G45+G47</f>
        <v>374</v>
      </c>
      <c r="H44" s="10">
        <f>H45+H46+H47</f>
        <v>379.40000000000003</v>
      </c>
      <c r="I44" s="26">
        <f t="shared" si="3"/>
        <v>1.014438502673797</v>
      </c>
      <c r="J44" s="26">
        <f>H44/H6</f>
        <v>0.018238280198438643</v>
      </c>
      <c r="K44" s="31">
        <f t="shared" si="5"/>
        <v>0.540853979968371</v>
      </c>
    </row>
    <row r="45" spans="1:11" s="4" customFormat="1" ht="73.5" customHeight="1">
      <c r="A45" s="11" t="s">
        <v>53</v>
      </c>
      <c r="B45" s="15">
        <v>11105013000000100</v>
      </c>
      <c r="C45" s="12">
        <v>242</v>
      </c>
      <c r="D45" s="12">
        <v>132</v>
      </c>
      <c r="E45" s="27">
        <f t="shared" si="4"/>
        <v>0.5454545454545454</v>
      </c>
      <c r="F45" s="27">
        <f>D45/D6</f>
        <v>0.00470326663246109</v>
      </c>
      <c r="G45" s="12">
        <v>195</v>
      </c>
      <c r="H45" s="12">
        <v>208.3</v>
      </c>
      <c r="I45" s="27">
        <f t="shared" si="3"/>
        <v>1.0682051282051284</v>
      </c>
      <c r="J45" s="27">
        <f>H45/H6</f>
        <v>0.010013267699880783</v>
      </c>
      <c r="K45" s="32">
        <f t="shared" si="5"/>
        <v>0.6337013922227556</v>
      </c>
    </row>
    <row r="46" spans="1:11" s="4" customFormat="1" ht="73.5" customHeight="1">
      <c r="A46" s="11" t="s">
        <v>171</v>
      </c>
      <c r="B46" s="15">
        <v>11105025050000100</v>
      </c>
      <c r="C46" s="12"/>
      <c r="D46" s="12"/>
      <c r="E46" s="27"/>
      <c r="F46" s="27"/>
      <c r="G46" s="12"/>
      <c r="H46" s="12">
        <v>89.3</v>
      </c>
      <c r="I46" s="27"/>
      <c r="J46" s="27"/>
      <c r="K46" s="32"/>
    </row>
    <row r="47" spans="1:11" s="4" customFormat="1" ht="85.5" customHeight="1">
      <c r="A47" s="11" t="s">
        <v>56</v>
      </c>
      <c r="B47" s="15">
        <v>11105030000000120</v>
      </c>
      <c r="C47" s="12">
        <v>164</v>
      </c>
      <c r="D47" s="12">
        <v>73.2</v>
      </c>
      <c r="E47" s="27">
        <f t="shared" si="4"/>
        <v>0.44634146341463415</v>
      </c>
      <c r="F47" s="27">
        <f>D47/D6</f>
        <v>0.0026081751325466047</v>
      </c>
      <c r="G47" s="12">
        <v>179</v>
      </c>
      <c r="H47" s="12">
        <v>81.8</v>
      </c>
      <c r="I47" s="27">
        <f t="shared" si="3"/>
        <v>0.45698324022346365</v>
      </c>
      <c r="J47" s="27">
        <f>H47/H6</f>
        <v>0.003932238587855247</v>
      </c>
      <c r="K47" s="32">
        <f t="shared" si="5"/>
        <v>0.8948655256723717</v>
      </c>
    </row>
    <row r="48" spans="1:11" s="4" customFormat="1" ht="31.5" customHeight="1">
      <c r="A48" s="7" t="s">
        <v>84</v>
      </c>
      <c r="B48" s="15">
        <v>11200000000000000</v>
      </c>
      <c r="C48" s="8">
        <f>C49</f>
        <v>40.7</v>
      </c>
      <c r="D48" s="8">
        <f>D49</f>
        <v>5.5</v>
      </c>
      <c r="E48" s="25">
        <f t="shared" si="4"/>
        <v>0.13513513513513511</v>
      </c>
      <c r="F48" s="25">
        <f>D48/D6</f>
        <v>0.0001959694430192121</v>
      </c>
      <c r="G48" s="8">
        <f>G49</f>
        <v>33</v>
      </c>
      <c r="H48" s="8">
        <f>H49</f>
        <v>21.8</v>
      </c>
      <c r="I48" s="25">
        <f t="shared" si="3"/>
        <v>0.6606060606060606</v>
      </c>
      <c r="J48" s="25">
        <f>H48/H6</f>
        <v>0.0010479560050763372</v>
      </c>
      <c r="K48" s="30">
        <f t="shared" si="5"/>
        <v>0.25229357798165136</v>
      </c>
    </row>
    <row r="49" spans="1:11" s="4" customFormat="1" ht="24.75" customHeight="1">
      <c r="A49" s="9" t="s">
        <v>25</v>
      </c>
      <c r="B49" s="15">
        <v>11201000010000120</v>
      </c>
      <c r="C49" s="10">
        <f>C50+C51+C52</f>
        <v>40.7</v>
      </c>
      <c r="D49" s="10">
        <f>D50+D51+D52</f>
        <v>5.5</v>
      </c>
      <c r="E49" s="26">
        <f t="shared" si="4"/>
        <v>0.13513513513513511</v>
      </c>
      <c r="F49" s="26">
        <f>D49/D6</f>
        <v>0.0001959694430192121</v>
      </c>
      <c r="G49" s="10">
        <f>G50+G51+G52</f>
        <v>33</v>
      </c>
      <c r="H49" s="10">
        <f>H50+H51+H52</f>
        <v>21.8</v>
      </c>
      <c r="I49" s="26">
        <f t="shared" si="3"/>
        <v>0.6606060606060606</v>
      </c>
      <c r="J49" s="26">
        <f>H49/H6</f>
        <v>0.0010479560050763372</v>
      </c>
      <c r="K49" s="31">
        <f t="shared" si="5"/>
        <v>0.25229357798165136</v>
      </c>
    </row>
    <row r="50" spans="1:11" s="4" customFormat="1" ht="37.5" customHeight="1">
      <c r="A50" s="11" t="s">
        <v>82</v>
      </c>
      <c r="B50" s="15">
        <v>11201010010000120</v>
      </c>
      <c r="C50" s="12">
        <v>35.7</v>
      </c>
      <c r="D50" s="12">
        <v>1.3</v>
      </c>
      <c r="E50" s="27">
        <f t="shared" si="4"/>
        <v>0.03641456582633053</v>
      </c>
      <c r="F50" s="27">
        <f>D50/D6</f>
        <v>4.63200501681774E-05</v>
      </c>
      <c r="G50" s="12">
        <v>15.1</v>
      </c>
      <c r="H50" s="12">
        <v>6.5</v>
      </c>
      <c r="I50" s="27">
        <f t="shared" si="3"/>
        <v>0.43046357615894043</v>
      </c>
      <c r="J50" s="27">
        <f>H50/H6</f>
        <v>0.00031246394646771526</v>
      </c>
      <c r="K50" s="32">
        <f t="shared" si="5"/>
        <v>0.2</v>
      </c>
    </row>
    <row r="51" spans="1:11" s="4" customFormat="1" ht="37.5" customHeight="1">
      <c r="A51" s="11" t="s">
        <v>37</v>
      </c>
      <c r="B51" s="15">
        <v>11201020010000120</v>
      </c>
      <c r="C51" s="12"/>
      <c r="D51" s="12">
        <v>0</v>
      </c>
      <c r="E51" s="27" t="e">
        <f t="shared" si="4"/>
        <v>#DIV/0!</v>
      </c>
      <c r="F51" s="27">
        <f>D51/D6</f>
        <v>0</v>
      </c>
      <c r="G51" s="12">
        <v>1.5</v>
      </c>
      <c r="H51" s="12">
        <v>0</v>
      </c>
      <c r="I51" s="27">
        <f t="shared" si="3"/>
        <v>0</v>
      </c>
      <c r="J51" s="27">
        <f>H51/H6</f>
        <v>0</v>
      </c>
      <c r="K51" s="32" t="e">
        <f t="shared" si="5"/>
        <v>#DIV/0!</v>
      </c>
    </row>
    <row r="52" spans="1:11" s="4" customFormat="1" ht="24.75" customHeight="1">
      <c r="A52" s="11" t="s">
        <v>26</v>
      </c>
      <c r="B52" s="15">
        <v>11201040010000120</v>
      </c>
      <c r="C52" s="12">
        <v>5</v>
      </c>
      <c r="D52" s="12">
        <v>4.2</v>
      </c>
      <c r="E52" s="27">
        <f t="shared" si="4"/>
        <v>0.8400000000000001</v>
      </c>
      <c r="F52" s="27">
        <f>D52/D6</f>
        <v>0.0001496493928510347</v>
      </c>
      <c r="G52" s="12">
        <v>16.4</v>
      </c>
      <c r="H52" s="12">
        <v>15.3</v>
      </c>
      <c r="I52" s="27">
        <f t="shared" si="3"/>
        <v>0.9329268292682928</v>
      </c>
      <c r="J52" s="27">
        <f>H52/H6</f>
        <v>0.0007354920586086221</v>
      </c>
      <c r="K52" s="32">
        <f t="shared" si="5"/>
        <v>0.27450980392156865</v>
      </c>
    </row>
    <row r="53" spans="1:11" s="4" customFormat="1" ht="61.5" customHeight="1">
      <c r="A53" s="7" t="s">
        <v>11</v>
      </c>
      <c r="B53" s="15">
        <v>11300000000000000</v>
      </c>
      <c r="C53" s="8">
        <f>C54</f>
        <v>0</v>
      </c>
      <c r="D53" s="8">
        <f>D54</f>
        <v>0</v>
      </c>
      <c r="E53" s="25" t="e">
        <f t="shared" si="4"/>
        <v>#DIV/0!</v>
      </c>
      <c r="F53" s="25">
        <f>D53/D6</f>
        <v>0</v>
      </c>
      <c r="G53" s="8">
        <f>G54</f>
        <v>0</v>
      </c>
      <c r="H53" s="8">
        <f>H54</f>
        <v>0</v>
      </c>
      <c r="I53" s="25" t="e">
        <f t="shared" si="3"/>
        <v>#DIV/0!</v>
      </c>
      <c r="J53" s="25">
        <f>H53/H6</f>
        <v>0</v>
      </c>
      <c r="K53" s="30" t="e">
        <f t="shared" si="5"/>
        <v>#DIV/0!</v>
      </c>
    </row>
    <row r="54" spans="1:11" s="4" customFormat="1" ht="24.75" customHeight="1">
      <c r="A54" s="11" t="s">
        <v>10</v>
      </c>
      <c r="B54" s="15">
        <v>11302990000000130</v>
      </c>
      <c r="C54" s="12"/>
      <c r="D54" s="12"/>
      <c r="E54" s="27" t="e">
        <f t="shared" si="4"/>
        <v>#DIV/0!</v>
      </c>
      <c r="F54" s="27">
        <f>D54/D6</f>
        <v>0</v>
      </c>
      <c r="G54" s="12"/>
      <c r="H54" s="12"/>
      <c r="I54" s="27" t="e">
        <f t="shared" si="3"/>
        <v>#DIV/0!</v>
      </c>
      <c r="J54" s="27">
        <f>H54/H6</f>
        <v>0</v>
      </c>
      <c r="K54" s="32" t="e">
        <f t="shared" si="5"/>
        <v>#DIV/0!</v>
      </c>
    </row>
    <row r="55" spans="1:11" s="4" customFormat="1" ht="46.5" customHeight="1">
      <c r="A55" s="7" t="s">
        <v>75</v>
      </c>
      <c r="B55" s="15">
        <v>11400000000000000</v>
      </c>
      <c r="C55" s="8">
        <f>C56+C58</f>
        <v>4173.1</v>
      </c>
      <c r="D55" s="8">
        <f>D56+D58</f>
        <v>615.5</v>
      </c>
      <c r="E55" s="25">
        <f t="shared" si="4"/>
        <v>0.14749227193213676</v>
      </c>
      <c r="F55" s="25">
        <f>D55/D6</f>
        <v>0.021930762214240916</v>
      </c>
      <c r="G55" s="8">
        <f>G56+G58</f>
        <v>1696</v>
      </c>
      <c r="H55" s="8">
        <f>H56+H58</f>
        <v>51.7</v>
      </c>
      <c r="I55" s="25">
        <f t="shared" si="3"/>
        <v>0.030483490566037736</v>
      </c>
      <c r="J55" s="25">
        <f>H55/H6</f>
        <v>0.0024852901588278274</v>
      </c>
      <c r="K55" s="30">
        <f t="shared" si="5"/>
        <v>11.905222437137331</v>
      </c>
    </row>
    <row r="56" spans="1:11" s="4" customFormat="1" ht="97.5" customHeight="1">
      <c r="A56" s="9" t="s">
        <v>58</v>
      </c>
      <c r="B56" s="15">
        <v>11402000000000000</v>
      </c>
      <c r="C56" s="10">
        <f>C57</f>
        <v>1457.9</v>
      </c>
      <c r="D56" s="10">
        <f>D57</f>
        <v>263.1</v>
      </c>
      <c r="E56" s="26">
        <f t="shared" si="4"/>
        <v>0.18046505247273475</v>
      </c>
      <c r="F56" s="26">
        <f>D56/D6</f>
        <v>0.009374465537882674</v>
      </c>
      <c r="G56" s="10">
        <f>G57</f>
        <v>1549</v>
      </c>
      <c r="H56" s="10">
        <f>H57</f>
        <v>0</v>
      </c>
      <c r="I56" s="26">
        <f t="shared" si="3"/>
        <v>0</v>
      </c>
      <c r="J56" s="26">
        <f>H56/H6</f>
        <v>0</v>
      </c>
      <c r="K56" s="31" t="e">
        <f t="shared" si="5"/>
        <v>#DIV/0!</v>
      </c>
    </row>
    <row r="57" spans="1:11" s="4" customFormat="1" ht="109.5" customHeight="1">
      <c r="A57" s="11" t="s">
        <v>79</v>
      </c>
      <c r="B57" s="15">
        <v>11402053050000400</v>
      </c>
      <c r="C57" s="12">
        <v>1457.9</v>
      </c>
      <c r="D57" s="34">
        <v>263.1</v>
      </c>
      <c r="E57" s="27">
        <f t="shared" si="4"/>
        <v>0.18046505247273475</v>
      </c>
      <c r="F57" s="27">
        <f>D57/D6</f>
        <v>0.009374465537882674</v>
      </c>
      <c r="G57" s="12">
        <v>1549</v>
      </c>
      <c r="H57" s="34">
        <v>0</v>
      </c>
      <c r="I57" s="27">
        <f t="shared" si="3"/>
        <v>0</v>
      </c>
      <c r="J57" s="27">
        <f>H57/H6</f>
        <v>0</v>
      </c>
      <c r="K57" s="32" t="e">
        <f t="shared" si="5"/>
        <v>#DIV/0!</v>
      </c>
    </row>
    <row r="58" spans="1:11" s="4" customFormat="1" ht="49.5" customHeight="1">
      <c r="A58" s="9" t="s">
        <v>17</v>
      </c>
      <c r="B58" s="15">
        <v>11406000000000430</v>
      </c>
      <c r="C58" s="10">
        <f>C59+C60</f>
        <v>2715.2000000000003</v>
      </c>
      <c r="D58" s="10">
        <f>D59+D60</f>
        <v>352.4</v>
      </c>
      <c r="E58" s="26">
        <f t="shared" si="4"/>
        <v>0.1297878609310548</v>
      </c>
      <c r="F58" s="26">
        <f>D58/D6</f>
        <v>0.012556296676358243</v>
      </c>
      <c r="G58" s="10">
        <f>G59</f>
        <v>147</v>
      </c>
      <c r="H58" s="10">
        <f>H59</f>
        <v>51.7</v>
      </c>
      <c r="I58" s="26">
        <f t="shared" si="3"/>
        <v>0.3517006802721089</v>
      </c>
      <c r="J58" s="26">
        <f>H58/H6</f>
        <v>0.0024852901588278274</v>
      </c>
      <c r="K58" s="31">
        <f t="shared" si="5"/>
        <v>6.816247582205028</v>
      </c>
    </row>
    <row r="59" spans="1:11" s="4" customFormat="1" ht="43.5" customHeight="1">
      <c r="A59" s="16" t="s">
        <v>92</v>
      </c>
      <c r="B59" s="15">
        <v>11406013100000400</v>
      </c>
      <c r="C59" s="12">
        <v>2414.3</v>
      </c>
      <c r="D59" s="12">
        <v>101.5</v>
      </c>
      <c r="E59" s="27">
        <f t="shared" si="4"/>
        <v>0.04204117135401565</v>
      </c>
      <c r="F59" s="27">
        <f>D59/D6</f>
        <v>0.003616526993900005</v>
      </c>
      <c r="G59" s="12">
        <v>147</v>
      </c>
      <c r="H59" s="12">
        <v>51.7</v>
      </c>
      <c r="I59" s="27">
        <f t="shared" si="3"/>
        <v>0.3517006802721089</v>
      </c>
      <c r="J59" s="27">
        <f>H59/H6</f>
        <v>0.0024852901588278274</v>
      </c>
      <c r="K59" s="32">
        <f t="shared" si="5"/>
        <v>1.9632495164410058</v>
      </c>
    </row>
    <row r="60" spans="1:11" s="4" customFormat="1" ht="43.5" customHeight="1">
      <c r="A60" s="16" t="s">
        <v>174</v>
      </c>
      <c r="B60" s="15">
        <v>11406025100000400</v>
      </c>
      <c r="C60" s="12">
        <v>300.9</v>
      </c>
      <c r="D60" s="12">
        <v>250.9</v>
      </c>
      <c r="E60" s="27"/>
      <c r="F60" s="27"/>
      <c r="G60" s="12"/>
      <c r="H60" s="12"/>
      <c r="I60" s="27"/>
      <c r="J60" s="27"/>
      <c r="K60" s="32"/>
    </row>
    <row r="61" spans="1:11" s="4" customFormat="1" ht="31.5" customHeight="1">
      <c r="A61" s="7" t="s">
        <v>34</v>
      </c>
      <c r="B61" s="15">
        <v>11600000000000000</v>
      </c>
      <c r="C61" s="8">
        <f>C62+C65+C66+C68+C72+C73+C74+C75+C76+C77+C78</f>
        <v>718.1</v>
      </c>
      <c r="D61" s="8">
        <f>D62+D65+D66+D68+D72+D73+D74+D75+D76+D77+D78</f>
        <v>500.2</v>
      </c>
      <c r="E61" s="25">
        <f t="shared" si="4"/>
        <v>0.6965603676368194</v>
      </c>
      <c r="F61" s="25">
        <f>D61/D6</f>
        <v>0.017822530072401796</v>
      </c>
      <c r="G61" s="8">
        <f>G62+G65+G66+G68+G72+G73+G74+G75+G76+G77+G78</f>
        <v>876.2</v>
      </c>
      <c r="H61" s="8">
        <f>H62+H65+H66+H68+H72+H73+H74+H75+H76+H77+H78</f>
        <v>452.7</v>
      </c>
      <c r="I61" s="25">
        <f t="shared" si="3"/>
        <v>0.5166628623601917</v>
      </c>
      <c r="J61" s="25">
        <f>J62+J65+J66+J68+J72+J73+J74+J75+J76+J77+J78</f>
        <v>0.021761912087066876</v>
      </c>
      <c r="K61" s="30">
        <f t="shared" si="5"/>
        <v>1.1049259995582064</v>
      </c>
    </row>
    <row r="62" spans="1:11" s="4" customFormat="1" ht="37.5" customHeight="1">
      <c r="A62" s="9" t="s">
        <v>13</v>
      </c>
      <c r="B62" s="15">
        <v>11603000000000140</v>
      </c>
      <c r="C62" s="10">
        <f>C63+C64</f>
        <v>35</v>
      </c>
      <c r="D62" s="10">
        <f>D63+D64</f>
        <v>11.3</v>
      </c>
      <c r="E62" s="26">
        <f t="shared" si="4"/>
        <v>0.3228571428571429</v>
      </c>
      <c r="F62" s="26">
        <f>D62/D6</f>
        <v>0.0004026281283849267</v>
      </c>
      <c r="G62" s="10">
        <f>G63+G64</f>
        <v>8</v>
      </c>
      <c r="H62" s="10">
        <f>H63+H64</f>
        <v>5.8</v>
      </c>
      <c r="I62" s="26">
        <f t="shared" si="3"/>
        <v>0.725</v>
      </c>
      <c r="J62" s="26">
        <f>H62/H6</f>
        <v>0.0002788139830019613</v>
      </c>
      <c r="K62" s="31">
        <f t="shared" si="5"/>
        <v>1.9482758620689657</v>
      </c>
    </row>
    <row r="63" spans="1:11" s="4" customFormat="1" ht="85.5" customHeight="1">
      <c r="A63" s="11" t="s">
        <v>20</v>
      </c>
      <c r="B63" s="15">
        <v>11603010010000140</v>
      </c>
      <c r="C63" s="12">
        <v>30</v>
      </c>
      <c r="D63" s="12">
        <v>10.9</v>
      </c>
      <c r="E63" s="27">
        <f t="shared" si="4"/>
        <v>0.36333333333333334</v>
      </c>
      <c r="F63" s="27">
        <f>D63/D6</f>
        <v>0.0003883758052562567</v>
      </c>
      <c r="G63" s="12">
        <v>4</v>
      </c>
      <c r="H63" s="12">
        <v>3.5</v>
      </c>
      <c r="I63" s="27">
        <f t="shared" si="3"/>
        <v>0.875</v>
      </c>
      <c r="J63" s="27">
        <f>H63/H6</f>
        <v>0.00016824981732876975</v>
      </c>
      <c r="K63" s="32">
        <f t="shared" si="5"/>
        <v>3.1142857142857143</v>
      </c>
    </row>
    <row r="64" spans="1:11" s="4" customFormat="1" ht="61.5" customHeight="1">
      <c r="A64" s="11" t="s">
        <v>61</v>
      </c>
      <c r="B64" s="15">
        <v>11603030010000140</v>
      </c>
      <c r="C64" s="12">
        <v>5</v>
      </c>
      <c r="D64" s="12">
        <v>0.4</v>
      </c>
      <c r="E64" s="27">
        <f t="shared" si="4"/>
        <v>0.08</v>
      </c>
      <c r="F64" s="27">
        <f>D64/D6</f>
        <v>1.4252323128669972E-05</v>
      </c>
      <c r="G64" s="12">
        <v>4</v>
      </c>
      <c r="H64" s="12">
        <v>2.3</v>
      </c>
      <c r="I64" s="27">
        <f t="shared" si="3"/>
        <v>0.575</v>
      </c>
      <c r="J64" s="27">
        <f>H64/H6</f>
        <v>0.00011056416567319154</v>
      </c>
      <c r="K64" s="32">
        <f t="shared" si="5"/>
        <v>0.1739130434782609</v>
      </c>
    </row>
    <row r="65" spans="1:11" s="4" customFormat="1" ht="73.5" customHeight="1">
      <c r="A65" s="9" t="s">
        <v>5</v>
      </c>
      <c r="B65" s="15">
        <v>11606000010000140</v>
      </c>
      <c r="C65" s="10">
        <v>7</v>
      </c>
      <c r="D65" s="10">
        <v>0</v>
      </c>
      <c r="E65" s="26">
        <f t="shared" si="4"/>
        <v>0</v>
      </c>
      <c r="F65" s="26">
        <f>D65/D6</f>
        <v>0</v>
      </c>
      <c r="G65" s="10">
        <v>37</v>
      </c>
      <c r="H65" s="10">
        <v>0</v>
      </c>
      <c r="I65" s="26">
        <f t="shared" si="3"/>
        <v>0</v>
      </c>
      <c r="J65" s="26">
        <f>H65/H6</f>
        <v>0</v>
      </c>
      <c r="K65" s="31" t="e">
        <f t="shared" si="5"/>
        <v>#DIV/0!</v>
      </c>
    </row>
    <row r="66" spans="1:11" s="4" customFormat="1" ht="73.5" customHeight="1">
      <c r="A66" s="9" t="s">
        <v>35</v>
      </c>
      <c r="B66" s="15">
        <v>11608000010000140</v>
      </c>
      <c r="C66" s="10">
        <f>C67</f>
        <v>0</v>
      </c>
      <c r="D66" s="10">
        <f>D67</f>
        <v>13.6</v>
      </c>
      <c r="E66" s="26" t="e">
        <f t="shared" si="4"/>
        <v>#DIV/0!</v>
      </c>
      <c r="F66" s="26">
        <f>D66/D6</f>
        <v>0.000484578986374779</v>
      </c>
      <c r="G66" s="10">
        <f>G67</f>
        <v>52</v>
      </c>
      <c r="H66" s="10">
        <f>H67</f>
        <v>46.5</v>
      </c>
      <c r="I66" s="26">
        <f aca="true" t="shared" si="6" ref="I66:I83">H66/G66</f>
        <v>0.8942307692307693</v>
      </c>
      <c r="J66" s="26">
        <f>H66/H6</f>
        <v>0.002235319001653655</v>
      </c>
      <c r="K66" s="31">
        <f t="shared" si="5"/>
        <v>0.2924731182795699</v>
      </c>
    </row>
    <row r="67" spans="1:11" s="4" customFormat="1" ht="61.5" customHeight="1">
      <c r="A67" s="11" t="s">
        <v>52</v>
      </c>
      <c r="B67" s="15">
        <v>11608010010000140</v>
      </c>
      <c r="C67" s="12">
        <v>0</v>
      </c>
      <c r="D67" s="12">
        <v>13.6</v>
      </c>
      <c r="E67" s="27" t="e">
        <f t="shared" si="4"/>
        <v>#DIV/0!</v>
      </c>
      <c r="F67" s="27">
        <f>D67/D6</f>
        <v>0.000484578986374779</v>
      </c>
      <c r="G67" s="12">
        <v>52</v>
      </c>
      <c r="H67" s="12">
        <v>46.5</v>
      </c>
      <c r="I67" s="27">
        <f t="shared" si="6"/>
        <v>0.8942307692307693</v>
      </c>
      <c r="J67" s="27">
        <f>H67/H6</f>
        <v>0.002235319001653655</v>
      </c>
      <c r="K67" s="32">
        <f t="shared" si="5"/>
        <v>0.2924731182795699</v>
      </c>
    </row>
    <row r="68" spans="1:11" s="4" customFormat="1" ht="133.5" customHeight="1">
      <c r="A68" s="9" t="s">
        <v>81</v>
      </c>
      <c r="B68" s="15">
        <v>11625000000000140</v>
      </c>
      <c r="C68" s="10">
        <f>C69+C70+C71</f>
        <v>20</v>
      </c>
      <c r="D68" s="10">
        <f>D69+D70+D71</f>
        <v>5</v>
      </c>
      <c r="E68" s="26">
        <f t="shared" si="4"/>
        <v>0.25</v>
      </c>
      <c r="F68" s="26">
        <f>D68/D6</f>
        <v>0.00017815403910837464</v>
      </c>
      <c r="G68" s="10">
        <f>G69+G70+G71</f>
        <v>50</v>
      </c>
      <c r="H68" s="10">
        <f>H69+H70+H71</f>
        <v>77.5</v>
      </c>
      <c r="I68" s="26">
        <f t="shared" si="6"/>
        <v>1.55</v>
      </c>
      <c r="J68" s="26">
        <f>H68/H6</f>
        <v>0.003725531669422759</v>
      </c>
      <c r="K68" s="31">
        <f t="shared" si="5"/>
        <v>0.06451612903225806</v>
      </c>
    </row>
    <row r="69" spans="1:11" s="4" customFormat="1" ht="49.5" customHeight="1">
      <c r="A69" s="11" t="s">
        <v>77</v>
      </c>
      <c r="B69" s="15">
        <v>11625030010000140</v>
      </c>
      <c r="C69" s="12"/>
      <c r="D69" s="12"/>
      <c r="E69" s="27" t="e">
        <f t="shared" si="4"/>
        <v>#DIV/0!</v>
      </c>
      <c r="F69" s="27">
        <f>D69/D6</f>
        <v>0</v>
      </c>
      <c r="G69" s="12"/>
      <c r="H69" s="12"/>
      <c r="I69" s="27" t="e">
        <f t="shared" si="6"/>
        <v>#DIV/0!</v>
      </c>
      <c r="J69" s="27">
        <f>H69/H6</f>
        <v>0</v>
      </c>
      <c r="K69" s="32" t="e">
        <f t="shared" si="5"/>
        <v>#DIV/0!</v>
      </c>
    </row>
    <row r="70" spans="1:11" s="4" customFormat="1" ht="37.5" customHeight="1">
      <c r="A70" s="11" t="s">
        <v>27</v>
      </c>
      <c r="B70" s="15">
        <v>11625050010000140</v>
      </c>
      <c r="C70" s="12">
        <v>20</v>
      </c>
      <c r="D70" s="12">
        <v>5</v>
      </c>
      <c r="E70" s="27">
        <f t="shared" si="4"/>
        <v>0.25</v>
      </c>
      <c r="F70" s="27">
        <f>D70/D6</f>
        <v>0.00017815403910837464</v>
      </c>
      <c r="G70" s="12">
        <v>50</v>
      </c>
      <c r="H70" s="12">
        <v>40</v>
      </c>
      <c r="I70" s="27">
        <f t="shared" si="6"/>
        <v>0.8</v>
      </c>
      <c r="J70" s="27">
        <f>H70/H6</f>
        <v>0.00192285505518594</v>
      </c>
      <c r="K70" s="32">
        <f t="shared" si="5"/>
        <v>0.125</v>
      </c>
    </row>
    <row r="71" spans="1:11" s="4" customFormat="1" ht="24.75" customHeight="1">
      <c r="A71" s="11" t="s">
        <v>68</v>
      </c>
      <c r="B71" s="15">
        <v>11625060010000140</v>
      </c>
      <c r="C71" s="12"/>
      <c r="D71" s="12">
        <v>0</v>
      </c>
      <c r="E71" s="27" t="e">
        <f t="shared" si="4"/>
        <v>#DIV/0!</v>
      </c>
      <c r="F71" s="27">
        <f>D71/D6</f>
        <v>0</v>
      </c>
      <c r="G71" s="12"/>
      <c r="H71" s="12">
        <v>37.5</v>
      </c>
      <c r="I71" s="27" t="e">
        <f t="shared" si="6"/>
        <v>#DIV/0!</v>
      </c>
      <c r="J71" s="27">
        <f>H71/H6</f>
        <v>0.0018026766142368188</v>
      </c>
      <c r="K71" s="32">
        <f t="shared" si="5"/>
        <v>0</v>
      </c>
    </row>
    <row r="72" spans="1:11" s="4" customFormat="1" ht="48" customHeight="1">
      <c r="A72" s="9" t="s">
        <v>83</v>
      </c>
      <c r="B72" s="15">
        <v>11627000010000140</v>
      </c>
      <c r="C72" s="10"/>
      <c r="D72" s="10"/>
      <c r="E72" s="26" t="e">
        <f aca="true" t="shared" si="7" ref="E72:E83">D72/C72</f>
        <v>#DIV/0!</v>
      </c>
      <c r="F72" s="26">
        <f>D72/D6</f>
        <v>0</v>
      </c>
      <c r="G72" s="10"/>
      <c r="H72" s="10"/>
      <c r="I72" s="26" t="e">
        <f t="shared" si="6"/>
        <v>#DIV/0!</v>
      </c>
      <c r="J72" s="26">
        <f>H72/H6</f>
        <v>0</v>
      </c>
      <c r="K72" s="31" t="e">
        <f aca="true" t="shared" si="8" ref="K72:K83">D72/H72</f>
        <v>#DIV/0!</v>
      </c>
    </row>
    <row r="73" spans="1:11" s="4" customFormat="1" ht="73.5" customHeight="1">
      <c r="A73" s="9" t="s">
        <v>76</v>
      </c>
      <c r="B73" s="15">
        <v>11628000010000140</v>
      </c>
      <c r="C73" s="10">
        <v>133.5</v>
      </c>
      <c r="D73" s="10">
        <v>69</v>
      </c>
      <c r="E73" s="26">
        <f t="shared" si="7"/>
        <v>0.5168539325842697</v>
      </c>
      <c r="F73" s="26">
        <f>D73/D6</f>
        <v>0.00245852573969557</v>
      </c>
      <c r="G73" s="10">
        <v>182</v>
      </c>
      <c r="H73" s="10">
        <v>36.5</v>
      </c>
      <c r="I73" s="26">
        <f t="shared" si="6"/>
        <v>0.20054945054945056</v>
      </c>
      <c r="J73" s="26">
        <f>H73/H6</f>
        <v>0.0017546052378571702</v>
      </c>
      <c r="K73" s="31">
        <f t="shared" si="8"/>
        <v>1.8904109589041096</v>
      </c>
    </row>
    <row r="74" spans="1:11" s="4" customFormat="1" ht="85.5" customHeight="1">
      <c r="A74" s="11" t="s">
        <v>0</v>
      </c>
      <c r="B74" s="15">
        <v>11633050050000140</v>
      </c>
      <c r="C74" s="12">
        <v>9.5</v>
      </c>
      <c r="D74" s="12">
        <v>3</v>
      </c>
      <c r="E74" s="27">
        <f t="shared" si="7"/>
        <v>0.3157894736842105</v>
      </c>
      <c r="F74" s="27">
        <f>D74/D6</f>
        <v>0.00010689242346502477</v>
      </c>
      <c r="G74" s="12">
        <v>48</v>
      </c>
      <c r="H74" s="12">
        <v>0</v>
      </c>
      <c r="I74" s="27">
        <f t="shared" si="6"/>
        <v>0</v>
      </c>
      <c r="J74" s="27">
        <f>H74/H6</f>
        <v>0</v>
      </c>
      <c r="K74" s="32" t="e">
        <f t="shared" si="8"/>
        <v>#DIV/0!</v>
      </c>
    </row>
    <row r="75" spans="1:11" s="4" customFormat="1" ht="85.5" customHeight="1">
      <c r="A75" s="11" t="s">
        <v>41</v>
      </c>
      <c r="B75" s="15">
        <v>11633050100000140</v>
      </c>
      <c r="C75" s="12">
        <v>0</v>
      </c>
      <c r="D75" s="12">
        <v>0</v>
      </c>
      <c r="E75" s="27" t="e">
        <f t="shared" si="7"/>
        <v>#DIV/0!</v>
      </c>
      <c r="F75" s="27">
        <f>D75/D6</f>
        <v>0</v>
      </c>
      <c r="G75" s="12">
        <v>0</v>
      </c>
      <c r="H75" s="12">
        <v>3</v>
      </c>
      <c r="I75" s="27" t="e">
        <f t="shared" si="6"/>
        <v>#DIV/0!</v>
      </c>
      <c r="J75" s="27">
        <f>H75/H6</f>
        <v>0.0001442141291389455</v>
      </c>
      <c r="K75" s="32">
        <f t="shared" si="8"/>
        <v>0</v>
      </c>
    </row>
    <row r="76" spans="1:11" s="4" customFormat="1" ht="85.5" customHeight="1">
      <c r="A76" s="9" t="s">
        <v>54</v>
      </c>
      <c r="B76" s="15">
        <v>11643000010000140</v>
      </c>
      <c r="C76" s="10">
        <v>1</v>
      </c>
      <c r="D76" s="10">
        <v>23.1</v>
      </c>
      <c r="E76" s="26">
        <f t="shared" si="7"/>
        <v>23.1</v>
      </c>
      <c r="F76" s="26">
        <f>D76/D6</f>
        <v>0.0008230716606806908</v>
      </c>
      <c r="G76" s="10">
        <v>58</v>
      </c>
      <c r="H76" s="10">
        <v>14</v>
      </c>
      <c r="I76" s="26">
        <f t="shared" si="6"/>
        <v>0.2413793103448276</v>
      </c>
      <c r="J76" s="26">
        <f>H76/H6</f>
        <v>0.000672999269315079</v>
      </c>
      <c r="K76" s="31">
        <f t="shared" si="8"/>
        <v>1.6500000000000001</v>
      </c>
    </row>
    <row r="77" spans="1:11" s="4" customFormat="1" ht="73.5" customHeight="1">
      <c r="A77" s="11" t="s">
        <v>67</v>
      </c>
      <c r="B77" s="15">
        <v>11651030020000140</v>
      </c>
      <c r="C77" s="12"/>
      <c r="D77" s="12"/>
      <c r="E77" s="27" t="e">
        <f t="shared" si="7"/>
        <v>#DIV/0!</v>
      </c>
      <c r="F77" s="27">
        <f>D77/D6</f>
        <v>0</v>
      </c>
      <c r="G77" s="12"/>
      <c r="H77" s="12"/>
      <c r="I77" s="27" t="e">
        <f t="shared" si="6"/>
        <v>#DIV/0!</v>
      </c>
      <c r="J77" s="27">
        <f>H77/H6</f>
        <v>0</v>
      </c>
      <c r="K77" s="32" t="e">
        <f t="shared" si="8"/>
        <v>#DIV/0!</v>
      </c>
    </row>
    <row r="78" spans="1:11" s="4" customFormat="1" ht="37.5" customHeight="1">
      <c r="A78" s="9" t="s">
        <v>69</v>
      </c>
      <c r="B78" s="15">
        <v>11690000000000140</v>
      </c>
      <c r="C78" s="10">
        <f>C79</f>
        <v>512.1</v>
      </c>
      <c r="D78" s="10">
        <f>D79</f>
        <v>375.2</v>
      </c>
      <c r="E78" s="26">
        <f t="shared" si="7"/>
        <v>0.7326694005077132</v>
      </c>
      <c r="F78" s="26">
        <f>D78/D6</f>
        <v>0.013368679094692432</v>
      </c>
      <c r="G78" s="10">
        <f>G79</f>
        <v>441.2</v>
      </c>
      <c r="H78" s="10">
        <f>H79</f>
        <v>269.4</v>
      </c>
      <c r="I78" s="26">
        <f t="shared" si="6"/>
        <v>0.6106074342701722</v>
      </c>
      <c r="J78" s="26">
        <f>H78/H6</f>
        <v>0.012950428796677304</v>
      </c>
      <c r="K78" s="31">
        <f t="shared" si="8"/>
        <v>1.392724573125464</v>
      </c>
    </row>
    <row r="79" spans="1:11" s="4" customFormat="1" ht="49.5" customHeight="1">
      <c r="A79" s="11" t="s">
        <v>7</v>
      </c>
      <c r="B79" s="15">
        <v>11690050050000140</v>
      </c>
      <c r="C79" s="12">
        <v>512.1</v>
      </c>
      <c r="D79" s="12">
        <v>375.2</v>
      </c>
      <c r="E79" s="27">
        <f t="shared" si="7"/>
        <v>0.7326694005077132</v>
      </c>
      <c r="F79" s="27">
        <f>D79/D6</f>
        <v>0.013368679094692432</v>
      </c>
      <c r="G79" s="12">
        <v>441.2</v>
      </c>
      <c r="H79" s="12">
        <v>269.4</v>
      </c>
      <c r="I79" s="27">
        <f t="shared" si="6"/>
        <v>0.6106074342701722</v>
      </c>
      <c r="J79" s="27">
        <f>H79/H6</f>
        <v>0.012950428796677304</v>
      </c>
      <c r="K79" s="32">
        <f t="shared" si="8"/>
        <v>1.392724573125464</v>
      </c>
    </row>
    <row r="80" spans="1:11" s="4" customFormat="1" ht="31.5" customHeight="1">
      <c r="A80" s="7" t="s">
        <v>9</v>
      </c>
      <c r="B80" s="15">
        <v>11700000000000000</v>
      </c>
      <c r="C80" s="8">
        <f>C81</f>
        <v>0</v>
      </c>
      <c r="D80" s="8">
        <f>D81</f>
        <v>0</v>
      </c>
      <c r="E80" s="25" t="e">
        <f t="shared" si="7"/>
        <v>#DIV/0!</v>
      </c>
      <c r="F80" s="25">
        <f>D80/D6</f>
        <v>0</v>
      </c>
      <c r="G80" s="8">
        <f>G81</f>
        <v>0</v>
      </c>
      <c r="H80" s="8">
        <f>H81</f>
        <v>0</v>
      </c>
      <c r="I80" s="25" t="e">
        <f t="shared" si="6"/>
        <v>#DIV/0!</v>
      </c>
      <c r="J80" s="25">
        <f>H80/H6</f>
        <v>0</v>
      </c>
      <c r="K80" s="30" t="e">
        <f t="shared" si="8"/>
        <v>#DIV/0!</v>
      </c>
    </row>
    <row r="81" spans="1:11" s="4" customFormat="1" ht="19.5" customHeight="1">
      <c r="A81" s="9" t="s">
        <v>63</v>
      </c>
      <c r="B81" s="15">
        <v>11701000000000100</v>
      </c>
      <c r="C81" s="10">
        <f>C82+C83</f>
        <v>0</v>
      </c>
      <c r="D81" s="17">
        <f>D82+D83</f>
        <v>0</v>
      </c>
      <c r="E81" s="26" t="e">
        <f t="shared" si="7"/>
        <v>#DIV/0!</v>
      </c>
      <c r="F81" s="26">
        <f>D81/D6</f>
        <v>0</v>
      </c>
      <c r="G81" s="10">
        <f>G82+G83</f>
        <v>0</v>
      </c>
      <c r="H81" s="17">
        <f>H82+H83</f>
        <v>0</v>
      </c>
      <c r="I81" s="26" t="e">
        <f t="shared" si="6"/>
        <v>#DIV/0!</v>
      </c>
      <c r="J81" s="26">
        <f>H81/H6</f>
        <v>0</v>
      </c>
      <c r="K81" s="31" t="e">
        <f t="shared" si="8"/>
        <v>#DIV/0!</v>
      </c>
    </row>
    <row r="82" spans="1:11" s="4" customFormat="1" ht="24.75" customHeight="1">
      <c r="A82" s="11" t="s">
        <v>30</v>
      </c>
      <c r="B82" s="15">
        <v>11701050050000100</v>
      </c>
      <c r="C82" s="12"/>
      <c r="D82" s="12"/>
      <c r="E82" s="27" t="e">
        <f t="shared" si="7"/>
        <v>#DIV/0!</v>
      </c>
      <c r="F82" s="27">
        <f>D82/D6</f>
        <v>0</v>
      </c>
      <c r="G82" s="12"/>
      <c r="H82" s="12"/>
      <c r="I82" s="27" t="e">
        <f t="shared" si="6"/>
        <v>#DIV/0!</v>
      </c>
      <c r="J82" s="27">
        <f>H82/H6</f>
        <v>0</v>
      </c>
      <c r="K82" s="32" t="e">
        <f t="shared" si="8"/>
        <v>#DIV/0!</v>
      </c>
    </row>
    <row r="83" spans="1:11" s="23" customFormat="1" ht="24.75" customHeight="1" thickBot="1">
      <c r="A83" s="20" t="s">
        <v>70</v>
      </c>
      <c r="B83" s="21">
        <v>11701050100000100</v>
      </c>
      <c r="C83" s="22"/>
      <c r="D83" s="22"/>
      <c r="E83" s="28" t="e">
        <f t="shared" si="7"/>
        <v>#DIV/0!</v>
      </c>
      <c r="F83" s="28">
        <f>D83/D6</f>
        <v>0</v>
      </c>
      <c r="G83" s="22"/>
      <c r="H83" s="22"/>
      <c r="I83" s="28" t="e">
        <f t="shared" si="6"/>
        <v>#DIV/0!</v>
      </c>
      <c r="J83" s="28">
        <f>H83/H6</f>
        <v>0</v>
      </c>
      <c r="K83" s="33" t="e">
        <f t="shared" si="8"/>
        <v>#DIV/0!</v>
      </c>
    </row>
    <row r="84" spans="1:11" s="4" customFormat="1" ht="81" customHeight="1">
      <c r="A84" s="18" t="s">
        <v>12</v>
      </c>
      <c r="B84" s="35" t="s">
        <v>94</v>
      </c>
      <c r="C84" s="19">
        <f>C85+C129+C131+C134</f>
        <v>269296.4</v>
      </c>
      <c r="D84" s="19">
        <f>D85+D129+D131+D134</f>
        <v>125562.1</v>
      </c>
      <c r="E84" s="36">
        <f>D84/C84</f>
        <v>0.466259853455152</v>
      </c>
      <c r="F84" s="36">
        <f>D84/D84</f>
        <v>1</v>
      </c>
      <c r="G84" s="19">
        <f>G85+G129+G131+G134</f>
        <v>252304.3</v>
      </c>
      <c r="H84" s="19">
        <f>H85+H129+H131+H134</f>
        <v>115203.79999999999</v>
      </c>
      <c r="I84" s="36">
        <f>H84/G84</f>
        <v>0.4566065659602313</v>
      </c>
      <c r="J84" s="36">
        <f>H84/H84</f>
        <v>1</v>
      </c>
      <c r="K84" s="65">
        <f>D84/H84</f>
        <v>1.0899128327364203</v>
      </c>
    </row>
    <row r="85" spans="1:11" s="4" customFormat="1" ht="76.5" customHeight="1" thickBot="1">
      <c r="A85" s="88" t="s">
        <v>64</v>
      </c>
      <c r="B85" s="37" t="s">
        <v>95</v>
      </c>
      <c r="C85" s="8">
        <f>C86+C89+C101+C121</f>
        <v>269065.2</v>
      </c>
      <c r="D85" s="8">
        <f>D86+D89+D101+D121</f>
        <v>125562.1</v>
      </c>
      <c r="E85" s="36">
        <f aca="true" t="shared" si="9" ref="E85:E136">D85/C85</f>
        <v>0.4666604971583096</v>
      </c>
      <c r="F85" s="38">
        <f>D85/D84</f>
        <v>1</v>
      </c>
      <c r="G85" s="8">
        <f>G86+G89+G101+G121</f>
        <v>252387.4</v>
      </c>
      <c r="H85" s="8">
        <f>H86+H89+H101+H121</f>
        <v>115286.9</v>
      </c>
      <c r="I85" s="36">
        <f aca="true" t="shared" si="10" ref="I85:I136">H85/G85</f>
        <v>0.45678548136713637</v>
      </c>
      <c r="J85" s="38">
        <f>H85/H84</f>
        <v>1.0007213303727829</v>
      </c>
      <c r="K85" s="65">
        <f aca="true" t="shared" si="11" ref="K85:K137">D85/H85</f>
        <v>1.0891272121984372</v>
      </c>
    </row>
    <row r="86" spans="1:11" s="4" customFormat="1" ht="24.75" customHeight="1" thickBot="1">
      <c r="A86" s="90" t="s">
        <v>96</v>
      </c>
      <c r="B86" s="87" t="s">
        <v>123</v>
      </c>
      <c r="C86" s="40">
        <f>C87+C88</f>
        <v>71097.7</v>
      </c>
      <c r="D86" s="40">
        <f>D87+D88</f>
        <v>35550</v>
      </c>
      <c r="E86" s="41">
        <f t="shared" si="9"/>
        <v>0.5000161749254899</v>
      </c>
      <c r="F86" s="42">
        <f>D86/D84</f>
        <v>0.2831268352472601</v>
      </c>
      <c r="G86" s="40">
        <f>G87+G88</f>
        <v>71131.2</v>
      </c>
      <c r="H86" s="40">
        <f>H87+H88</f>
        <v>32564</v>
      </c>
      <c r="I86" s="41">
        <f t="shared" si="10"/>
        <v>0.4578019209573296</v>
      </c>
      <c r="J86" s="42">
        <f>H86/H84</f>
        <v>0.2826642871155292</v>
      </c>
      <c r="K86" s="65">
        <f t="shared" si="11"/>
        <v>1.0916963517995333</v>
      </c>
    </row>
    <row r="87" spans="1:11" s="4" customFormat="1" ht="24.75" customHeight="1" thickBot="1">
      <c r="A87" s="89" t="s">
        <v>16</v>
      </c>
      <c r="B87" s="46" t="s">
        <v>124</v>
      </c>
      <c r="C87" s="12">
        <v>59588.5</v>
      </c>
      <c r="D87" s="12">
        <v>29796</v>
      </c>
      <c r="E87" s="36">
        <f t="shared" si="9"/>
        <v>0.5000293680827677</v>
      </c>
      <c r="F87" s="43">
        <f>D87/D84</f>
        <v>0.23730090528909598</v>
      </c>
      <c r="G87" s="12">
        <v>58287.5</v>
      </c>
      <c r="H87" s="12">
        <v>27684</v>
      </c>
      <c r="I87" s="36">
        <f t="shared" si="10"/>
        <v>0.4749560368861248</v>
      </c>
      <c r="J87" s="43">
        <f>H87/H84</f>
        <v>0.2403045732866451</v>
      </c>
      <c r="K87" s="65">
        <f t="shared" si="11"/>
        <v>1.0762895535327266</v>
      </c>
    </row>
    <row r="88" spans="1:11" s="4" customFormat="1" ht="24.75" customHeight="1" thickBot="1">
      <c r="A88" s="86" t="s">
        <v>14</v>
      </c>
      <c r="B88" s="48" t="s">
        <v>125</v>
      </c>
      <c r="C88" s="12">
        <v>11509.2</v>
      </c>
      <c r="D88" s="12">
        <v>5754</v>
      </c>
      <c r="E88" s="82">
        <f t="shared" si="9"/>
        <v>0.4999478677927223</v>
      </c>
      <c r="F88" s="83">
        <f>D88/D84</f>
        <v>0.045825929958164126</v>
      </c>
      <c r="G88" s="12">
        <v>12843.7</v>
      </c>
      <c r="H88" s="12">
        <v>4880</v>
      </c>
      <c r="I88" s="82">
        <f t="shared" si="10"/>
        <v>0.3799528173345687</v>
      </c>
      <c r="J88" s="83">
        <f>H88/H84</f>
        <v>0.04235971382888412</v>
      </c>
      <c r="K88" s="84">
        <f t="shared" si="11"/>
        <v>1.1790983606557377</v>
      </c>
    </row>
    <row r="89" spans="1:11" s="4" customFormat="1" ht="43.5" customHeight="1">
      <c r="A89" s="105" t="s">
        <v>51</v>
      </c>
      <c r="B89" s="106" t="s">
        <v>126</v>
      </c>
      <c r="C89" s="107">
        <f>C91+C93+C94+C95+C96+C97+C98+C100+C92+C99</f>
        <v>45667.4</v>
      </c>
      <c r="D89" s="107">
        <f>D91+D93+D94+D95+D96+D97+D98+D100+D92+D99</f>
        <v>8159.5</v>
      </c>
      <c r="E89" s="108">
        <f t="shared" si="9"/>
        <v>0.1786723132913194</v>
      </c>
      <c r="F89" s="109">
        <f>D89/D84</f>
        <v>0.06498378093389645</v>
      </c>
      <c r="G89" s="107">
        <f>G91+G93+G94+G95+G96+G97+G98+G100+G92+G99+G90</f>
        <v>22957.5</v>
      </c>
      <c r="H89" s="107">
        <f>H91+H93+H94+H95+H96+H97+H98+H100+H92+H99+H90</f>
        <v>4759</v>
      </c>
      <c r="I89" s="108">
        <f t="shared" si="10"/>
        <v>0.20729609060219972</v>
      </c>
      <c r="J89" s="109">
        <f>H89/H84</f>
        <v>0.04130940125238925</v>
      </c>
      <c r="K89" s="110">
        <f t="shared" si="11"/>
        <v>1.7145408699306577</v>
      </c>
    </row>
    <row r="90" spans="1:11" s="4" customFormat="1" ht="43.5" customHeight="1">
      <c r="A90" s="112" t="s">
        <v>190</v>
      </c>
      <c r="B90" s="52" t="s">
        <v>191</v>
      </c>
      <c r="C90" s="113">
        <v>0</v>
      </c>
      <c r="D90" s="111">
        <v>0</v>
      </c>
      <c r="E90" s="101" t="e">
        <f t="shared" si="9"/>
        <v>#DIV/0!</v>
      </c>
      <c r="F90" s="102">
        <f>D90/D84</f>
        <v>0</v>
      </c>
      <c r="G90" s="111">
        <v>467.8</v>
      </c>
      <c r="H90" s="111">
        <v>0</v>
      </c>
      <c r="I90" s="101">
        <f t="shared" si="10"/>
        <v>0</v>
      </c>
      <c r="J90" s="102">
        <f>H90/H84</f>
        <v>0</v>
      </c>
      <c r="K90" s="103" t="e">
        <f>D90/H90</f>
        <v>#DIV/0!</v>
      </c>
    </row>
    <row r="91" spans="1:11" s="4" customFormat="1" ht="90.75" customHeight="1" thickBot="1">
      <c r="A91" s="45" t="s">
        <v>97</v>
      </c>
      <c r="B91" s="47" t="s">
        <v>175</v>
      </c>
      <c r="C91" s="74">
        <v>270.7</v>
      </c>
      <c r="D91" s="74">
        <v>0</v>
      </c>
      <c r="E91" s="36">
        <f t="shared" si="9"/>
        <v>0</v>
      </c>
      <c r="F91" s="85">
        <f>D91/D84</f>
        <v>0</v>
      </c>
      <c r="G91" s="74">
        <v>0</v>
      </c>
      <c r="H91" s="74">
        <v>0</v>
      </c>
      <c r="I91" s="36" t="e">
        <f t="shared" si="10"/>
        <v>#DIV/0!</v>
      </c>
      <c r="J91" s="85">
        <f>H91/H84</f>
        <v>0</v>
      </c>
      <c r="K91" s="65" t="e">
        <f t="shared" si="11"/>
        <v>#DIV/0!</v>
      </c>
    </row>
    <row r="92" spans="1:11" s="4" customFormat="1" ht="59.25" customHeight="1" thickBot="1">
      <c r="A92" s="45" t="s">
        <v>183</v>
      </c>
      <c r="B92" s="47" t="s">
        <v>184</v>
      </c>
      <c r="C92" s="74">
        <v>1595.7</v>
      </c>
      <c r="D92" s="12">
        <v>0</v>
      </c>
      <c r="E92" s="36">
        <f t="shared" si="9"/>
        <v>0</v>
      </c>
      <c r="F92" s="43">
        <f>D92/D84</f>
        <v>0</v>
      </c>
      <c r="G92" s="12">
        <v>0</v>
      </c>
      <c r="H92" s="12">
        <v>0</v>
      </c>
      <c r="I92" s="36" t="e">
        <f t="shared" si="10"/>
        <v>#DIV/0!</v>
      </c>
      <c r="J92" s="43">
        <f>H92/H84</f>
        <v>0</v>
      </c>
      <c r="K92" s="65" t="e">
        <f t="shared" si="11"/>
        <v>#DIV/0!</v>
      </c>
    </row>
    <row r="93" spans="1:11" s="4" customFormat="1" ht="83.25" customHeight="1" thickBot="1">
      <c r="A93" s="45" t="s">
        <v>121</v>
      </c>
      <c r="B93" s="47" t="s">
        <v>122</v>
      </c>
      <c r="C93" s="12">
        <v>1000</v>
      </c>
      <c r="D93" s="12">
        <v>0</v>
      </c>
      <c r="E93" s="36">
        <f t="shared" si="9"/>
        <v>0</v>
      </c>
      <c r="F93" s="43">
        <f>D93/D84</f>
        <v>0</v>
      </c>
      <c r="G93" s="12">
        <v>1100</v>
      </c>
      <c r="H93" s="12">
        <v>0</v>
      </c>
      <c r="I93" s="36">
        <f t="shared" si="10"/>
        <v>0</v>
      </c>
      <c r="J93" s="43">
        <f>H93/H84</f>
        <v>0</v>
      </c>
      <c r="K93" s="65" t="e">
        <f t="shared" si="11"/>
        <v>#DIV/0!</v>
      </c>
    </row>
    <row r="94" spans="1:11" s="4" customFormat="1" ht="34.5" customHeight="1" thickBot="1">
      <c r="A94" s="45" t="s">
        <v>163</v>
      </c>
      <c r="B94" s="47" t="s">
        <v>164</v>
      </c>
      <c r="C94" s="12">
        <v>103.9</v>
      </c>
      <c r="D94" s="12">
        <v>0</v>
      </c>
      <c r="E94" s="36">
        <f t="shared" si="9"/>
        <v>0</v>
      </c>
      <c r="F94" s="43">
        <f>D94/D84</f>
        <v>0</v>
      </c>
      <c r="G94" s="12">
        <v>256.5</v>
      </c>
      <c r="H94" s="12">
        <v>0</v>
      </c>
      <c r="I94" s="36">
        <f t="shared" si="10"/>
        <v>0</v>
      </c>
      <c r="J94" s="43">
        <f>H94/H84</f>
        <v>0</v>
      </c>
      <c r="K94" s="65" t="e">
        <f t="shared" si="11"/>
        <v>#DIV/0!</v>
      </c>
    </row>
    <row r="95" spans="1:11" s="4" customFormat="1" ht="107.25" customHeight="1" thickBot="1">
      <c r="A95" s="45" t="s">
        <v>127</v>
      </c>
      <c r="B95" s="47" t="s">
        <v>128</v>
      </c>
      <c r="C95" s="12">
        <v>0</v>
      </c>
      <c r="D95" s="12">
        <v>0</v>
      </c>
      <c r="E95" s="36" t="e">
        <f t="shared" si="9"/>
        <v>#DIV/0!</v>
      </c>
      <c r="F95" s="43">
        <f>D95/D84</f>
        <v>0</v>
      </c>
      <c r="G95" s="12">
        <v>2200</v>
      </c>
      <c r="H95" s="12">
        <v>0</v>
      </c>
      <c r="I95" s="36">
        <f t="shared" si="10"/>
        <v>0</v>
      </c>
      <c r="J95" s="43">
        <f>H95/H84</f>
        <v>0</v>
      </c>
      <c r="K95" s="65" t="e">
        <f t="shared" si="11"/>
        <v>#DIV/0!</v>
      </c>
    </row>
    <row r="96" spans="1:11" s="4" customFormat="1" ht="83.25" customHeight="1">
      <c r="A96" s="67" t="s">
        <v>129</v>
      </c>
      <c r="B96" s="66" t="s">
        <v>130</v>
      </c>
      <c r="C96" s="50">
        <v>3018.6</v>
      </c>
      <c r="D96" s="50">
        <v>0</v>
      </c>
      <c r="E96" s="36">
        <f t="shared" si="9"/>
        <v>0</v>
      </c>
      <c r="F96" s="43">
        <f>D96/D84</f>
        <v>0</v>
      </c>
      <c r="G96" s="50">
        <v>3879.5</v>
      </c>
      <c r="H96" s="50">
        <v>0</v>
      </c>
      <c r="I96" s="36">
        <f t="shared" si="10"/>
        <v>0</v>
      </c>
      <c r="J96" s="43">
        <f>H96/H84</f>
        <v>0</v>
      </c>
      <c r="K96" s="65" t="e">
        <f t="shared" si="11"/>
        <v>#DIV/0!</v>
      </c>
    </row>
    <row r="97" spans="1:11" s="4" customFormat="1" ht="83.25" customHeight="1">
      <c r="A97" s="55" t="s">
        <v>131</v>
      </c>
      <c r="B97" s="66" t="s">
        <v>132</v>
      </c>
      <c r="C97" s="50">
        <v>16246</v>
      </c>
      <c r="D97" s="50">
        <v>6760</v>
      </c>
      <c r="E97" s="36">
        <f t="shared" si="9"/>
        <v>0.41610242521235996</v>
      </c>
      <c r="F97" s="43">
        <f>D97/D84</f>
        <v>0.05383790172352963</v>
      </c>
      <c r="G97" s="50">
        <v>15053.7</v>
      </c>
      <c r="H97" s="50">
        <v>4759</v>
      </c>
      <c r="I97" s="36">
        <f t="shared" si="10"/>
        <v>0.3161349037113799</v>
      </c>
      <c r="J97" s="43">
        <f>H97/H84</f>
        <v>0.04130940125238925</v>
      </c>
      <c r="K97" s="65">
        <f t="shared" si="11"/>
        <v>1.420466484555579</v>
      </c>
    </row>
    <row r="98" spans="1:11" s="4" customFormat="1" ht="57.75" customHeight="1">
      <c r="A98" s="79" t="s">
        <v>172</v>
      </c>
      <c r="B98" s="80" t="s">
        <v>173</v>
      </c>
      <c r="C98" s="81">
        <v>0</v>
      </c>
      <c r="D98" s="81">
        <v>0</v>
      </c>
      <c r="E98" s="82" t="e">
        <f t="shared" si="9"/>
        <v>#DIV/0!</v>
      </c>
      <c r="F98" s="83">
        <f>D98/D84</f>
        <v>0</v>
      </c>
      <c r="G98" s="81">
        <v>0</v>
      </c>
      <c r="H98" s="81">
        <v>0</v>
      </c>
      <c r="I98" s="82" t="e">
        <f t="shared" si="10"/>
        <v>#DIV/0!</v>
      </c>
      <c r="J98" s="83">
        <f>H98/H84</f>
        <v>0</v>
      </c>
      <c r="K98" s="84" t="e">
        <f t="shared" si="11"/>
        <v>#DIV/0!</v>
      </c>
    </row>
    <row r="99" spans="1:11" s="4" customFormat="1" ht="57.75" customHeight="1">
      <c r="A99" s="79" t="s">
        <v>186</v>
      </c>
      <c r="B99" s="49" t="s">
        <v>187</v>
      </c>
      <c r="C99" s="100">
        <v>18119.8</v>
      </c>
      <c r="D99" s="100">
        <v>0</v>
      </c>
      <c r="E99" s="101">
        <f t="shared" si="9"/>
        <v>0</v>
      </c>
      <c r="F99" s="102">
        <f>D99/D84</f>
        <v>0</v>
      </c>
      <c r="G99" s="100">
        <v>0</v>
      </c>
      <c r="H99" s="100">
        <v>0</v>
      </c>
      <c r="I99" s="101" t="e">
        <f t="shared" si="10"/>
        <v>#DIV/0!</v>
      </c>
      <c r="J99" s="102">
        <f>H99/H84</f>
        <v>0</v>
      </c>
      <c r="K99" s="103" t="e">
        <f t="shared" si="11"/>
        <v>#DIV/0!</v>
      </c>
    </row>
    <row r="100" spans="1:11" s="4" customFormat="1" ht="68.25" customHeight="1">
      <c r="A100" s="99" t="s">
        <v>176</v>
      </c>
      <c r="B100" s="49" t="s">
        <v>185</v>
      </c>
      <c r="C100" s="100">
        <v>5312.7</v>
      </c>
      <c r="D100" s="100">
        <v>1399.5</v>
      </c>
      <c r="E100" s="101">
        <f t="shared" si="9"/>
        <v>0.2634253769269863</v>
      </c>
      <c r="F100" s="102">
        <f>D100/D84</f>
        <v>0.011145879210366822</v>
      </c>
      <c r="G100" s="100">
        <v>0</v>
      </c>
      <c r="H100" s="100">
        <v>0</v>
      </c>
      <c r="I100" s="101" t="e">
        <f t="shared" si="10"/>
        <v>#DIV/0!</v>
      </c>
      <c r="J100" s="102">
        <f>H100/H84</f>
        <v>0</v>
      </c>
      <c r="K100" s="103" t="e">
        <f t="shared" si="11"/>
        <v>#DIV/0!</v>
      </c>
    </row>
    <row r="101" spans="1:11" s="4" customFormat="1" ht="34.5" customHeight="1" thickBot="1">
      <c r="A101" s="93" t="s">
        <v>98</v>
      </c>
      <c r="B101" s="94" t="s">
        <v>133</v>
      </c>
      <c r="C101" s="95">
        <f>C102+C103+C104+C105+C106+C107+C108+C109+C110+C111+C112+C113+C114+C115+C116+C117+C118+C119+C120</f>
        <v>143461.2</v>
      </c>
      <c r="D101" s="95">
        <f>D102+D103+D104+D105+D106+D107+D108+D109+D110+D111+D112+D113+D114+D115+D116+D117+D118+D119+D120</f>
        <v>81202.6</v>
      </c>
      <c r="E101" s="96">
        <f t="shared" si="9"/>
        <v>0.5660248206483705</v>
      </c>
      <c r="F101" s="97">
        <f>D101/D84</f>
        <v>0.6467126624992733</v>
      </c>
      <c r="G101" s="95">
        <f>G102+G103+G104+G105+G106+G107+G108+G109+G110+G111+G112+G113+G114+G115+G116+G117+G118+G119+G120</f>
        <v>147779.30000000002</v>
      </c>
      <c r="H101" s="95">
        <f>H102+H103+H104+H105+H106+H107+H108+H109+H110+H111+H112+H113+H114+H115+H116+H117+H118+H119+H120</f>
        <v>75669.4</v>
      </c>
      <c r="I101" s="96">
        <f t="shared" si="10"/>
        <v>0.5120432969976173</v>
      </c>
      <c r="J101" s="97">
        <f>H101/H84</f>
        <v>0.6568307642629844</v>
      </c>
      <c r="K101" s="98">
        <f t="shared" si="11"/>
        <v>1.073123349729217</v>
      </c>
    </row>
    <row r="102" spans="1:11" s="4" customFormat="1" ht="56.25" customHeight="1" thickBot="1">
      <c r="A102" s="45" t="s">
        <v>99</v>
      </c>
      <c r="B102" s="47" t="s">
        <v>170</v>
      </c>
      <c r="C102" s="74">
        <v>935.2</v>
      </c>
      <c r="D102" s="74">
        <v>374.8</v>
      </c>
      <c r="E102" s="36">
        <f t="shared" si="9"/>
        <v>0.4007698887938409</v>
      </c>
      <c r="F102" s="85">
        <f>D102/D84</f>
        <v>0.0029849771547306074</v>
      </c>
      <c r="G102" s="12">
        <v>972.6</v>
      </c>
      <c r="H102" s="12">
        <v>379.7</v>
      </c>
      <c r="I102" s="36">
        <f t="shared" si="10"/>
        <v>0.3903968743573925</v>
      </c>
      <c r="J102" s="85">
        <f>H102/H84</f>
        <v>0.003295898225579365</v>
      </c>
      <c r="K102" s="65">
        <f t="shared" si="11"/>
        <v>0.9870950750592574</v>
      </c>
    </row>
    <row r="103" spans="1:11" s="4" customFormat="1" ht="81" customHeight="1" thickBot="1">
      <c r="A103" s="45" t="s">
        <v>135</v>
      </c>
      <c r="B103" s="47" t="s">
        <v>134</v>
      </c>
      <c r="C103" s="12">
        <v>98635.2</v>
      </c>
      <c r="D103" s="91">
        <v>59980.2</v>
      </c>
      <c r="E103" s="36">
        <f t="shared" si="9"/>
        <v>0.6081013674631369</v>
      </c>
      <c r="F103" s="43">
        <f>D103/D84</f>
        <v>0.47769350783397213</v>
      </c>
      <c r="G103" s="12">
        <v>99553.2</v>
      </c>
      <c r="H103" s="12">
        <v>55673.1</v>
      </c>
      <c r="I103" s="36">
        <f t="shared" si="10"/>
        <v>0.5592296380226853</v>
      </c>
      <c r="J103" s="43">
        <f>H103/H84</f>
        <v>0.4832574967145181</v>
      </c>
      <c r="K103" s="65">
        <f t="shared" si="11"/>
        <v>1.077364113009694</v>
      </c>
    </row>
    <row r="104" spans="1:11" s="4" customFormat="1" ht="83.25" customHeight="1" thickBot="1">
      <c r="A104" s="45" t="s">
        <v>100</v>
      </c>
      <c r="B104" s="47" t="s">
        <v>136</v>
      </c>
      <c r="C104" s="12">
        <v>210.7</v>
      </c>
      <c r="D104" s="91">
        <v>99.8</v>
      </c>
      <c r="E104" s="36">
        <f t="shared" si="9"/>
        <v>0.4736592311343142</v>
      </c>
      <c r="F104" s="43">
        <f>D104/D84</f>
        <v>0.0007948258272201564</v>
      </c>
      <c r="G104" s="12">
        <v>203.8</v>
      </c>
      <c r="H104" s="12">
        <v>80.9</v>
      </c>
      <c r="I104" s="36">
        <f t="shared" si="10"/>
        <v>0.3969578017664377</v>
      </c>
      <c r="J104" s="43">
        <f>H104/H84</f>
        <v>0.0007022337804829356</v>
      </c>
      <c r="K104" s="65">
        <f t="shared" si="11"/>
        <v>1.2336217552533992</v>
      </c>
    </row>
    <row r="105" spans="1:11" s="4" customFormat="1" ht="61.5" customHeight="1" thickBot="1">
      <c r="A105" s="45" t="s">
        <v>101</v>
      </c>
      <c r="B105" s="47" t="s">
        <v>137</v>
      </c>
      <c r="C105" s="12">
        <v>747.7</v>
      </c>
      <c r="D105" s="12">
        <v>372</v>
      </c>
      <c r="E105" s="36">
        <f t="shared" si="9"/>
        <v>0.497525745619901</v>
      </c>
      <c r="F105" s="43">
        <f>D105/D84</f>
        <v>0.002962677432123228</v>
      </c>
      <c r="G105" s="12">
        <v>714.2</v>
      </c>
      <c r="H105" s="12">
        <v>342</v>
      </c>
      <c r="I105" s="36">
        <f t="shared" si="10"/>
        <v>0.4788574628955474</v>
      </c>
      <c r="J105" s="43">
        <f>H105/H84</f>
        <v>0.0029686520757127807</v>
      </c>
      <c r="K105" s="65">
        <f t="shared" si="11"/>
        <v>1.087719298245614</v>
      </c>
    </row>
    <row r="106" spans="1:11" s="4" customFormat="1" ht="99" customHeight="1" thickBot="1">
      <c r="A106" s="45" t="s">
        <v>102</v>
      </c>
      <c r="B106" s="47" t="s">
        <v>138</v>
      </c>
      <c r="C106" s="12">
        <v>202.1</v>
      </c>
      <c r="D106" s="91">
        <v>92.4</v>
      </c>
      <c r="E106" s="36">
        <f t="shared" si="9"/>
        <v>0.4571994062345374</v>
      </c>
      <c r="F106" s="43">
        <f>D106/D84</f>
        <v>0.0007358908460435115</v>
      </c>
      <c r="G106" s="12">
        <v>195.2</v>
      </c>
      <c r="H106" s="12">
        <v>73.7</v>
      </c>
      <c r="I106" s="36">
        <f t="shared" si="10"/>
        <v>0.3775614754098361</v>
      </c>
      <c r="J106" s="43">
        <f>H106/H84</f>
        <v>0.000639735842046877</v>
      </c>
      <c r="K106" s="65">
        <f t="shared" si="11"/>
        <v>1.2537313432835822</v>
      </c>
    </row>
    <row r="107" spans="1:11" s="4" customFormat="1" ht="85.5" customHeight="1" thickBot="1">
      <c r="A107" s="45" t="s">
        <v>103</v>
      </c>
      <c r="B107" s="47" t="s">
        <v>139</v>
      </c>
      <c r="C107" s="12">
        <v>191.8</v>
      </c>
      <c r="D107" s="91">
        <v>49.2</v>
      </c>
      <c r="E107" s="36">
        <f t="shared" si="9"/>
        <v>0.25651720542231493</v>
      </c>
      <c r="F107" s="43">
        <f>D107/D84</f>
        <v>0.00039183798295823344</v>
      </c>
      <c r="G107" s="12">
        <v>185</v>
      </c>
      <c r="H107" s="12">
        <v>78.2</v>
      </c>
      <c r="I107" s="36">
        <f t="shared" si="10"/>
        <v>0.4227027027027027</v>
      </c>
      <c r="J107" s="43">
        <f>H107/H84</f>
        <v>0.0006787970535694136</v>
      </c>
      <c r="K107" s="65">
        <f t="shared" si="11"/>
        <v>0.6291560102301791</v>
      </c>
    </row>
    <row r="108" spans="1:11" s="4" customFormat="1" ht="98.25" customHeight="1" thickBot="1">
      <c r="A108" s="45" t="s">
        <v>104</v>
      </c>
      <c r="B108" s="47" t="s">
        <v>140</v>
      </c>
      <c r="C108" s="12">
        <v>203.9</v>
      </c>
      <c r="D108" s="91">
        <v>80.5</v>
      </c>
      <c r="E108" s="36">
        <f t="shared" si="9"/>
        <v>0.39480137322216774</v>
      </c>
      <c r="F108" s="43">
        <f>D108/D84</f>
        <v>0.0006411170249621502</v>
      </c>
      <c r="G108" s="12">
        <v>197</v>
      </c>
      <c r="H108" s="12">
        <v>84.8</v>
      </c>
      <c r="I108" s="36">
        <f t="shared" si="10"/>
        <v>0.4304568527918782</v>
      </c>
      <c r="J108" s="43">
        <f>H108/H84</f>
        <v>0.0007360868304691338</v>
      </c>
      <c r="K108" s="65">
        <f t="shared" si="11"/>
        <v>0.9492924528301887</v>
      </c>
    </row>
    <row r="109" spans="1:11" s="4" customFormat="1" ht="81.75" customHeight="1" thickBot="1">
      <c r="A109" s="45" t="s">
        <v>105</v>
      </c>
      <c r="B109" s="47" t="s">
        <v>106</v>
      </c>
      <c r="C109" s="12">
        <v>213.9</v>
      </c>
      <c r="D109" s="91">
        <v>95.3</v>
      </c>
      <c r="E109" s="36">
        <f t="shared" si="9"/>
        <v>0.44553529686769516</v>
      </c>
      <c r="F109" s="43">
        <f>D109/D84</f>
        <v>0.0007589869873154399</v>
      </c>
      <c r="G109" s="12">
        <v>207.1</v>
      </c>
      <c r="H109" s="12">
        <v>78.2</v>
      </c>
      <c r="I109" s="36">
        <f t="shared" si="10"/>
        <v>0.3775953645581845</v>
      </c>
      <c r="J109" s="43">
        <f>H109/H84</f>
        <v>0.0006787970535694136</v>
      </c>
      <c r="K109" s="65">
        <f t="shared" si="11"/>
        <v>1.2186700767263425</v>
      </c>
    </row>
    <row r="110" spans="1:11" s="4" customFormat="1" ht="144" customHeight="1" thickBot="1">
      <c r="A110" s="45" t="s">
        <v>141</v>
      </c>
      <c r="B110" s="47" t="s">
        <v>142</v>
      </c>
      <c r="C110" s="12">
        <v>95.7</v>
      </c>
      <c r="D110" s="91">
        <v>36.9</v>
      </c>
      <c r="E110" s="36">
        <f t="shared" si="9"/>
        <v>0.3855799373040752</v>
      </c>
      <c r="F110" s="43">
        <f>D110/D84</f>
        <v>0.00029387848721867504</v>
      </c>
      <c r="G110" s="12">
        <v>96.2</v>
      </c>
      <c r="H110" s="12">
        <v>29.9</v>
      </c>
      <c r="I110" s="36">
        <f t="shared" si="10"/>
        <v>0.3108108108108108</v>
      </c>
      <c r="J110" s="43">
        <f>H110/H84</f>
        <v>0.0002595400498941875</v>
      </c>
      <c r="K110" s="65">
        <f t="shared" si="11"/>
        <v>1.234113712374582</v>
      </c>
    </row>
    <row r="111" spans="1:11" s="4" customFormat="1" ht="138.75" customHeight="1" thickBot="1">
      <c r="A111" s="45" t="s">
        <v>143</v>
      </c>
      <c r="B111" s="47" t="s">
        <v>144</v>
      </c>
      <c r="C111" s="12">
        <v>1014.3</v>
      </c>
      <c r="D111" s="91">
        <v>439.5</v>
      </c>
      <c r="E111" s="36">
        <f t="shared" si="9"/>
        <v>0.43330375628512274</v>
      </c>
      <c r="F111" s="43">
        <f>D111/D84</f>
        <v>0.003500260030693975</v>
      </c>
      <c r="G111" s="12">
        <v>1062.5</v>
      </c>
      <c r="H111" s="12">
        <v>317.9</v>
      </c>
      <c r="I111" s="36">
        <f t="shared" si="10"/>
        <v>0.29919999999999997</v>
      </c>
      <c r="J111" s="43">
        <f>H111/H84</f>
        <v>0.002759457587336529</v>
      </c>
      <c r="K111" s="65">
        <f t="shared" si="11"/>
        <v>1.3825102233406732</v>
      </c>
    </row>
    <row r="112" spans="1:11" s="4" customFormat="1" ht="82.5" customHeight="1" thickBot="1">
      <c r="A112" s="45" t="s">
        <v>107</v>
      </c>
      <c r="B112" s="47" t="s">
        <v>145</v>
      </c>
      <c r="C112" s="12">
        <v>201.8</v>
      </c>
      <c r="D112" s="91">
        <v>99.3</v>
      </c>
      <c r="E112" s="36">
        <f t="shared" si="9"/>
        <v>0.4920713577799801</v>
      </c>
      <c r="F112" s="43">
        <f>D112/D84</f>
        <v>0.00079084373389741</v>
      </c>
      <c r="G112" s="12">
        <v>195</v>
      </c>
      <c r="H112" s="12">
        <v>86.2</v>
      </c>
      <c r="I112" s="36">
        <f t="shared" si="10"/>
        <v>0.4420512820512821</v>
      </c>
      <c r="J112" s="43">
        <f>H112/H84</f>
        <v>0.0007482392073872564</v>
      </c>
      <c r="K112" s="65">
        <f t="shared" si="11"/>
        <v>1.1519721577726216</v>
      </c>
    </row>
    <row r="113" spans="1:11" s="4" customFormat="1" ht="96" customHeight="1" thickBot="1">
      <c r="A113" s="45" t="s">
        <v>146</v>
      </c>
      <c r="B113" s="47" t="s">
        <v>147</v>
      </c>
      <c r="C113" s="12">
        <v>1902.6</v>
      </c>
      <c r="D113" s="91">
        <v>1321</v>
      </c>
      <c r="E113" s="36">
        <f t="shared" si="9"/>
        <v>0.6943130453064228</v>
      </c>
      <c r="F113" s="43">
        <f>D113/D84</f>
        <v>0.010520690558695657</v>
      </c>
      <c r="G113" s="12">
        <v>2579.4</v>
      </c>
      <c r="H113" s="12">
        <v>967.8</v>
      </c>
      <c r="I113" s="36">
        <f t="shared" si="10"/>
        <v>0.3752035357059781</v>
      </c>
      <c r="J113" s="43">
        <f>H113/H84</f>
        <v>0.008400764558113534</v>
      </c>
      <c r="K113" s="65">
        <f t="shared" si="11"/>
        <v>1.3649514362471586</v>
      </c>
    </row>
    <row r="114" spans="1:11" s="4" customFormat="1" ht="144" customHeight="1" thickBot="1">
      <c r="A114" s="45" t="s">
        <v>148</v>
      </c>
      <c r="B114" s="47" t="s">
        <v>149</v>
      </c>
      <c r="C114" s="12">
        <v>2678.9</v>
      </c>
      <c r="D114" s="91">
        <v>1330.4</v>
      </c>
      <c r="E114" s="36">
        <f t="shared" si="9"/>
        <v>0.4966217477322782</v>
      </c>
      <c r="F114" s="43">
        <f>D114/D84</f>
        <v>0.010595553913163287</v>
      </c>
      <c r="G114" s="12">
        <v>2678.9</v>
      </c>
      <c r="H114" s="12">
        <v>1113.7</v>
      </c>
      <c r="I114" s="36">
        <f t="shared" si="10"/>
        <v>0.4157303370786517</v>
      </c>
      <c r="J114" s="43">
        <f>H114/H84</f>
        <v>0.009667215838366444</v>
      </c>
      <c r="K114" s="65">
        <f t="shared" si="11"/>
        <v>1.1945766364371015</v>
      </c>
    </row>
    <row r="115" spans="1:11" s="4" customFormat="1" ht="158.25" customHeight="1" thickBot="1">
      <c r="A115" s="45" t="s">
        <v>150</v>
      </c>
      <c r="B115" s="47" t="s">
        <v>151</v>
      </c>
      <c r="C115" s="12">
        <v>509.3</v>
      </c>
      <c r="D115" s="91">
        <v>198.8</v>
      </c>
      <c r="E115" s="36">
        <f t="shared" si="9"/>
        <v>0.3903396819163558</v>
      </c>
      <c r="F115" s="43">
        <f>D115/D84</f>
        <v>0.0015832803051239188</v>
      </c>
      <c r="G115" s="12">
        <v>491.8</v>
      </c>
      <c r="H115" s="12">
        <v>241.8</v>
      </c>
      <c r="I115" s="36">
        <f t="shared" si="10"/>
        <v>0.49166327775518504</v>
      </c>
      <c r="J115" s="43">
        <f>H115/H84</f>
        <v>0.002098889099144299</v>
      </c>
      <c r="K115" s="65">
        <f t="shared" si="11"/>
        <v>0.8221670802315963</v>
      </c>
    </row>
    <row r="116" spans="1:11" s="4" customFormat="1" ht="219" customHeight="1" thickBot="1">
      <c r="A116" s="45" t="s">
        <v>152</v>
      </c>
      <c r="B116" s="47" t="s">
        <v>153</v>
      </c>
      <c r="C116" s="12">
        <v>95.9</v>
      </c>
      <c r="D116" s="91">
        <v>37.6</v>
      </c>
      <c r="E116" s="36">
        <f t="shared" si="9"/>
        <v>0.39207507820646503</v>
      </c>
      <c r="F116" s="43">
        <f>D116/D84</f>
        <v>0.00029945341787051985</v>
      </c>
      <c r="G116" s="12">
        <v>92.5</v>
      </c>
      <c r="H116" s="12">
        <v>34.8</v>
      </c>
      <c r="I116" s="36">
        <f t="shared" si="10"/>
        <v>0.3762162162162162</v>
      </c>
      <c r="J116" s="43">
        <f>H116/H84</f>
        <v>0.00030207336910761625</v>
      </c>
      <c r="K116" s="65">
        <f t="shared" si="11"/>
        <v>1.0804597701149428</v>
      </c>
    </row>
    <row r="117" spans="1:11" s="4" customFormat="1" ht="70.5" customHeight="1" thickBot="1">
      <c r="A117" s="45" t="s">
        <v>108</v>
      </c>
      <c r="B117" s="47" t="s">
        <v>154</v>
      </c>
      <c r="C117" s="12">
        <v>35559.5</v>
      </c>
      <c r="D117" s="91">
        <v>16594.9</v>
      </c>
      <c r="E117" s="36">
        <f t="shared" si="9"/>
        <v>0.46667979021077355</v>
      </c>
      <c r="F117" s="43">
        <f>D117/D84</f>
        <v>0.1321648809632843</v>
      </c>
      <c r="G117" s="12">
        <v>38304.5</v>
      </c>
      <c r="H117" s="12">
        <v>16086.7</v>
      </c>
      <c r="I117" s="36">
        <f t="shared" si="10"/>
        <v>0.4199689331540681</v>
      </c>
      <c r="J117" s="43">
        <f>H117/H84</f>
        <v>0.13963688697768653</v>
      </c>
      <c r="K117" s="65">
        <f t="shared" si="11"/>
        <v>1.0315913145642053</v>
      </c>
    </row>
    <row r="118" spans="1:11" s="4" customFormat="1" ht="96" customHeight="1" thickBot="1">
      <c r="A118" s="45" t="s">
        <v>119</v>
      </c>
      <c r="B118" s="47" t="s">
        <v>167</v>
      </c>
      <c r="C118" s="12">
        <v>0.7</v>
      </c>
      <c r="D118" s="91">
        <v>0</v>
      </c>
      <c r="E118" s="36">
        <f t="shared" si="9"/>
        <v>0</v>
      </c>
      <c r="F118" s="43">
        <f>D118/D84</f>
        <v>0</v>
      </c>
      <c r="G118" s="12">
        <v>0.6</v>
      </c>
      <c r="H118" s="12">
        <v>0</v>
      </c>
      <c r="I118" s="36">
        <f t="shared" si="10"/>
        <v>0</v>
      </c>
      <c r="J118" s="43">
        <f>H118/H84</f>
        <v>0</v>
      </c>
      <c r="K118" s="65" t="e">
        <f t="shared" si="11"/>
        <v>#DIV/0!</v>
      </c>
    </row>
    <row r="119" spans="1:11" s="4" customFormat="1" ht="70.5" customHeight="1" thickBot="1">
      <c r="A119" s="45" t="s">
        <v>120</v>
      </c>
      <c r="B119" s="47" t="s">
        <v>155</v>
      </c>
      <c r="C119" s="12">
        <v>44.6</v>
      </c>
      <c r="D119" s="91">
        <v>0</v>
      </c>
      <c r="E119" s="36">
        <f t="shared" si="9"/>
        <v>0</v>
      </c>
      <c r="F119" s="43">
        <f>D119/D84</f>
        <v>0</v>
      </c>
      <c r="G119" s="12">
        <v>44.6</v>
      </c>
      <c r="H119" s="12">
        <v>0</v>
      </c>
      <c r="I119" s="36">
        <f t="shared" si="10"/>
        <v>0</v>
      </c>
      <c r="J119" s="43">
        <f>H119/H84</f>
        <v>0</v>
      </c>
      <c r="K119" s="65" t="e">
        <f t="shared" si="11"/>
        <v>#DIV/0!</v>
      </c>
    </row>
    <row r="120" spans="1:11" s="4" customFormat="1" ht="87" customHeight="1">
      <c r="A120" s="78" t="s">
        <v>168</v>
      </c>
      <c r="B120" s="52" t="s">
        <v>169</v>
      </c>
      <c r="C120" s="50">
        <v>17.4</v>
      </c>
      <c r="D120" s="91">
        <v>0</v>
      </c>
      <c r="E120" s="36">
        <f t="shared" si="9"/>
        <v>0</v>
      </c>
      <c r="F120" s="43">
        <f>D120/D84</f>
        <v>0</v>
      </c>
      <c r="G120" s="12">
        <v>5.2</v>
      </c>
      <c r="H120" s="12">
        <v>0</v>
      </c>
      <c r="I120" s="36">
        <f t="shared" si="10"/>
        <v>0</v>
      </c>
      <c r="J120" s="43">
        <f>H120/H84</f>
        <v>0</v>
      </c>
      <c r="K120" s="65" t="e">
        <f t="shared" si="11"/>
        <v>#DIV/0!</v>
      </c>
    </row>
    <row r="121" spans="1:11" s="4" customFormat="1" ht="20.25" customHeight="1">
      <c r="A121" s="76" t="s">
        <v>88</v>
      </c>
      <c r="B121" s="77" t="s">
        <v>156</v>
      </c>
      <c r="C121" s="40">
        <f>C122+C123+C124+C125+C126+C127</f>
        <v>8838.9</v>
      </c>
      <c r="D121" s="40">
        <f>D122+D123+D124+D125+D126+D127</f>
        <v>650</v>
      </c>
      <c r="E121" s="41">
        <f t="shared" si="9"/>
        <v>0.07353856249080769</v>
      </c>
      <c r="F121" s="42">
        <f>D121/D84</f>
        <v>0.005176721319570156</v>
      </c>
      <c r="G121" s="40">
        <f>G122+G123+G124+G125+G126+G127</f>
        <v>10519.4</v>
      </c>
      <c r="H121" s="40">
        <f>H122+H123+H124+H125+H126+H127</f>
        <v>2294.5</v>
      </c>
      <c r="I121" s="41">
        <f t="shared" si="10"/>
        <v>0.21812080536912754</v>
      </c>
      <c r="J121" s="42">
        <f>H121/H84</f>
        <v>0.019916877741880043</v>
      </c>
      <c r="K121" s="65">
        <f t="shared" si="11"/>
        <v>0.28328611898017</v>
      </c>
    </row>
    <row r="122" spans="1:11" s="4" customFormat="1" ht="95.25" customHeight="1">
      <c r="A122" s="68" t="s">
        <v>157</v>
      </c>
      <c r="B122" s="69" t="s">
        <v>158</v>
      </c>
      <c r="C122" s="70">
        <v>0</v>
      </c>
      <c r="D122" s="92">
        <v>0</v>
      </c>
      <c r="E122" s="41" t="e">
        <f t="shared" si="9"/>
        <v>#DIV/0!</v>
      </c>
      <c r="F122" s="42">
        <f>D122/D84</f>
        <v>0</v>
      </c>
      <c r="G122" s="71">
        <v>0</v>
      </c>
      <c r="H122" s="71">
        <v>0</v>
      </c>
      <c r="I122" s="36" t="e">
        <f t="shared" si="10"/>
        <v>#DIV/0!</v>
      </c>
      <c r="J122" s="42">
        <f>H122/H84</f>
        <v>0</v>
      </c>
      <c r="K122" s="65" t="e">
        <f t="shared" si="11"/>
        <v>#DIV/0!</v>
      </c>
    </row>
    <row r="123" spans="1:11" s="4" customFormat="1" ht="58.5" customHeight="1" thickBot="1">
      <c r="A123" s="75" t="s">
        <v>109</v>
      </c>
      <c r="B123" s="47" t="s">
        <v>159</v>
      </c>
      <c r="C123" s="12">
        <v>400</v>
      </c>
      <c r="D123" s="12">
        <v>400</v>
      </c>
      <c r="E123" s="36">
        <f t="shared" si="9"/>
        <v>1</v>
      </c>
      <c r="F123" s="43">
        <f>D123/D84</f>
        <v>0.0031856746581970193</v>
      </c>
      <c r="G123" s="12">
        <v>400</v>
      </c>
      <c r="H123" s="12">
        <v>400</v>
      </c>
      <c r="I123" s="36">
        <f t="shared" si="10"/>
        <v>1</v>
      </c>
      <c r="J123" s="43">
        <f>H123/H84</f>
        <v>0.003472107690892141</v>
      </c>
      <c r="K123" s="65">
        <f t="shared" si="11"/>
        <v>1</v>
      </c>
    </row>
    <row r="124" spans="1:11" s="4" customFormat="1" ht="71.25" customHeight="1">
      <c r="A124" s="78" t="s">
        <v>165</v>
      </c>
      <c r="B124" s="52" t="s">
        <v>166</v>
      </c>
      <c r="C124" s="50">
        <v>250</v>
      </c>
      <c r="D124" s="12">
        <v>250</v>
      </c>
      <c r="E124" s="36">
        <f t="shared" si="9"/>
        <v>1</v>
      </c>
      <c r="F124" s="43">
        <f>D124/D84</f>
        <v>0.001991046661373137</v>
      </c>
      <c r="G124" s="50">
        <v>10119.4</v>
      </c>
      <c r="H124" s="12">
        <v>1894.5</v>
      </c>
      <c r="I124" s="36">
        <f t="shared" si="10"/>
        <v>0.18721465699547404</v>
      </c>
      <c r="J124" s="43">
        <f>H124/H84</f>
        <v>0.016444770050987902</v>
      </c>
      <c r="K124" s="65">
        <f t="shared" si="11"/>
        <v>0.13196093956188967</v>
      </c>
    </row>
    <row r="125" spans="1:11" s="4" customFormat="1" ht="95.25" customHeight="1">
      <c r="A125" s="78" t="s">
        <v>178</v>
      </c>
      <c r="B125" s="52" t="s">
        <v>177</v>
      </c>
      <c r="C125" s="50">
        <v>2906</v>
      </c>
      <c r="D125" s="12">
        <v>0</v>
      </c>
      <c r="E125" s="36">
        <f>D125/C125</f>
        <v>0</v>
      </c>
      <c r="F125" s="43">
        <f>D125/D85</f>
        <v>0</v>
      </c>
      <c r="G125" s="50">
        <v>0</v>
      </c>
      <c r="H125" s="12">
        <v>0</v>
      </c>
      <c r="I125" s="36" t="e">
        <f>H125/G125</f>
        <v>#DIV/0!</v>
      </c>
      <c r="J125" s="43">
        <f>H125/H85</f>
        <v>0</v>
      </c>
      <c r="K125" s="65" t="e">
        <f>D125/H125</f>
        <v>#DIV/0!</v>
      </c>
    </row>
    <row r="126" spans="1:11" s="4" customFormat="1" ht="69" customHeight="1">
      <c r="A126" s="78" t="s">
        <v>180</v>
      </c>
      <c r="B126" s="52" t="s">
        <v>179</v>
      </c>
      <c r="C126" s="50">
        <v>320.9</v>
      </c>
      <c r="D126" s="12">
        <v>0</v>
      </c>
      <c r="E126" s="36">
        <f>D126/C126</f>
        <v>0</v>
      </c>
      <c r="F126" s="43">
        <f>D126/D86</f>
        <v>0</v>
      </c>
      <c r="G126" s="50">
        <v>0</v>
      </c>
      <c r="H126" s="12">
        <v>0</v>
      </c>
      <c r="I126" s="36" t="e">
        <f>H126/G126</f>
        <v>#DIV/0!</v>
      </c>
      <c r="J126" s="43">
        <f>H126/H86</f>
        <v>0</v>
      </c>
      <c r="K126" s="65" t="e">
        <f>D126/H126</f>
        <v>#DIV/0!</v>
      </c>
    </row>
    <row r="127" spans="1:11" s="4" customFormat="1" ht="57" customHeight="1">
      <c r="A127" s="55" t="s">
        <v>188</v>
      </c>
      <c r="B127" s="52" t="s">
        <v>189</v>
      </c>
      <c r="C127" s="50">
        <v>4962</v>
      </c>
      <c r="D127" s="12">
        <v>0</v>
      </c>
      <c r="E127" s="36">
        <f>D127/C127</f>
        <v>0</v>
      </c>
      <c r="F127" s="43">
        <f>D127/D84</f>
        <v>0</v>
      </c>
      <c r="G127" s="50">
        <v>0</v>
      </c>
      <c r="H127" s="12">
        <v>0</v>
      </c>
      <c r="I127" s="36" t="e">
        <f>H127/G127</f>
        <v>#DIV/0!</v>
      </c>
      <c r="J127" s="43">
        <f>H127/H84</f>
        <v>0</v>
      </c>
      <c r="K127" s="65" t="e">
        <f>D127/H127</f>
        <v>#DIV/0!</v>
      </c>
    </row>
    <row r="128" spans="1:11" s="4" customFormat="1" ht="27.75" customHeight="1">
      <c r="A128" s="104" t="s">
        <v>2</v>
      </c>
      <c r="B128" s="52" t="s">
        <v>110</v>
      </c>
      <c r="C128" s="50">
        <v>0</v>
      </c>
      <c r="D128" s="12">
        <v>0</v>
      </c>
      <c r="E128" s="36" t="e">
        <f t="shared" si="9"/>
        <v>#DIV/0!</v>
      </c>
      <c r="F128" s="43">
        <f>D128/D84</f>
        <v>0</v>
      </c>
      <c r="G128" s="50">
        <v>0</v>
      </c>
      <c r="H128" s="12">
        <v>0</v>
      </c>
      <c r="I128" s="36" t="e">
        <f t="shared" si="10"/>
        <v>#DIV/0!</v>
      </c>
      <c r="J128" s="43">
        <f>H128/H84</f>
        <v>0</v>
      </c>
      <c r="K128" s="65" t="e">
        <f t="shared" si="11"/>
        <v>#DIV/0!</v>
      </c>
    </row>
    <row r="129" spans="1:11" s="4" customFormat="1" ht="25.5" customHeight="1">
      <c r="A129" s="53" t="s">
        <v>111</v>
      </c>
      <c r="B129" s="54" t="s">
        <v>112</v>
      </c>
      <c r="C129" s="51">
        <v>231.2</v>
      </c>
      <c r="D129" s="40">
        <v>0</v>
      </c>
      <c r="E129" s="41">
        <f t="shared" si="9"/>
        <v>0</v>
      </c>
      <c r="F129" s="42">
        <f>D129/D84</f>
        <v>0</v>
      </c>
      <c r="G129" s="51">
        <v>0</v>
      </c>
      <c r="H129" s="40">
        <v>0</v>
      </c>
      <c r="I129" s="41" t="e">
        <f t="shared" si="10"/>
        <v>#DIV/0!</v>
      </c>
      <c r="J129" s="42">
        <f>H129/H84</f>
        <v>0</v>
      </c>
      <c r="K129" s="65" t="e">
        <f t="shared" si="11"/>
        <v>#DIV/0!</v>
      </c>
    </row>
    <row r="130" spans="1:11" s="4" customFormat="1" ht="26.25" customHeight="1">
      <c r="A130" s="55" t="s">
        <v>111</v>
      </c>
      <c r="B130" s="56" t="s">
        <v>113</v>
      </c>
      <c r="C130" s="50">
        <v>231.2</v>
      </c>
      <c r="D130" s="91">
        <v>0</v>
      </c>
      <c r="E130" s="36">
        <f t="shared" si="9"/>
        <v>0</v>
      </c>
      <c r="F130" s="43">
        <f>D130/D84</f>
        <v>0</v>
      </c>
      <c r="G130" s="50">
        <v>0</v>
      </c>
      <c r="H130" s="12">
        <v>0</v>
      </c>
      <c r="I130" s="36" t="e">
        <f t="shared" si="10"/>
        <v>#DIV/0!</v>
      </c>
      <c r="J130" s="43">
        <f>H130/H84</f>
        <v>0</v>
      </c>
      <c r="K130" s="65" t="e">
        <f t="shared" si="11"/>
        <v>#DIV/0!</v>
      </c>
    </row>
    <row r="131" spans="1:11" s="4" customFormat="1" ht="160.5" customHeight="1">
      <c r="A131" s="57" t="s">
        <v>87</v>
      </c>
      <c r="B131" s="35" t="s">
        <v>114</v>
      </c>
      <c r="C131" s="8">
        <v>0</v>
      </c>
      <c r="D131" s="8">
        <v>0</v>
      </c>
      <c r="E131" s="36" t="e">
        <f t="shared" si="9"/>
        <v>#DIV/0!</v>
      </c>
      <c r="F131" s="38">
        <f>D131/D84</f>
        <v>0</v>
      </c>
      <c r="G131" s="8">
        <v>0</v>
      </c>
      <c r="H131" s="8">
        <v>0</v>
      </c>
      <c r="I131" s="36" t="e">
        <f t="shared" si="10"/>
        <v>#DIV/0!</v>
      </c>
      <c r="J131" s="38">
        <f>H131/H84</f>
        <v>0</v>
      </c>
      <c r="K131" s="65" t="e">
        <f t="shared" si="11"/>
        <v>#DIV/0!</v>
      </c>
    </row>
    <row r="132" spans="1:11" s="4" customFormat="1" ht="84" customHeight="1" thickBot="1">
      <c r="A132" s="39" t="s">
        <v>22</v>
      </c>
      <c r="B132" s="44" t="s">
        <v>115</v>
      </c>
      <c r="C132" s="40">
        <v>0</v>
      </c>
      <c r="D132" s="40">
        <v>0</v>
      </c>
      <c r="E132" s="41" t="e">
        <f t="shared" si="9"/>
        <v>#DIV/0!</v>
      </c>
      <c r="F132" s="42">
        <f>D132/D84</f>
        <v>0</v>
      </c>
      <c r="G132" s="40">
        <v>0</v>
      </c>
      <c r="H132" s="40">
        <v>0</v>
      </c>
      <c r="I132" s="41" t="e">
        <f t="shared" si="10"/>
        <v>#DIV/0!</v>
      </c>
      <c r="J132" s="42">
        <f>H132/H84</f>
        <v>0</v>
      </c>
      <c r="K132" s="65" t="e">
        <f t="shared" si="11"/>
        <v>#DIV/0!</v>
      </c>
    </row>
    <row r="133" spans="1:11" s="4" customFormat="1" ht="54.75" customHeight="1" thickBot="1">
      <c r="A133" s="58" t="s">
        <v>116</v>
      </c>
      <c r="B133" s="46" t="s">
        <v>117</v>
      </c>
      <c r="C133" s="12">
        <v>0</v>
      </c>
      <c r="D133" s="12">
        <v>0</v>
      </c>
      <c r="E133" s="36" t="e">
        <f t="shared" si="9"/>
        <v>#DIV/0!</v>
      </c>
      <c r="F133" s="43">
        <f>D133/D84</f>
        <v>0</v>
      </c>
      <c r="G133" s="12">
        <v>0</v>
      </c>
      <c r="H133" s="12">
        <v>0</v>
      </c>
      <c r="I133" s="36" t="e">
        <f t="shared" si="10"/>
        <v>#DIV/0!</v>
      </c>
      <c r="J133" s="43">
        <f>H133/H84</f>
        <v>0</v>
      </c>
      <c r="K133" s="65" t="e">
        <f t="shared" si="11"/>
        <v>#DIV/0!</v>
      </c>
    </row>
    <row r="134" spans="1:11" s="4" customFormat="1" ht="87" customHeight="1">
      <c r="A134" s="57" t="s">
        <v>72</v>
      </c>
      <c r="B134" s="37" t="s">
        <v>118</v>
      </c>
      <c r="C134" s="14">
        <f>C135+C136</f>
        <v>0</v>
      </c>
      <c r="D134" s="14">
        <f>D135+D136</f>
        <v>0</v>
      </c>
      <c r="E134" s="36" t="e">
        <f t="shared" si="9"/>
        <v>#DIV/0!</v>
      </c>
      <c r="F134" s="38">
        <f>D134/D84</f>
        <v>0</v>
      </c>
      <c r="G134" s="14">
        <f>G135+G136</f>
        <v>-83.1</v>
      </c>
      <c r="H134" s="14">
        <f>H135+H136</f>
        <v>-83.1</v>
      </c>
      <c r="I134" s="36">
        <f t="shared" si="10"/>
        <v>1</v>
      </c>
      <c r="J134" s="38">
        <f>H134/H84</f>
        <v>-0.0007213303727828423</v>
      </c>
      <c r="K134" s="65">
        <f t="shared" si="11"/>
        <v>0</v>
      </c>
    </row>
    <row r="135" spans="1:11" s="4" customFormat="1" ht="87" customHeight="1">
      <c r="A135" s="72" t="s">
        <v>162</v>
      </c>
      <c r="B135" s="73" t="s">
        <v>160</v>
      </c>
      <c r="C135" s="14">
        <v>0</v>
      </c>
      <c r="D135" s="14">
        <v>0</v>
      </c>
      <c r="E135" s="36" t="e">
        <f t="shared" si="9"/>
        <v>#DIV/0!</v>
      </c>
      <c r="F135" s="38">
        <f>D135/D84</f>
        <v>0</v>
      </c>
      <c r="G135" s="14">
        <v>-27.4</v>
      </c>
      <c r="H135" s="14">
        <v>-27.4</v>
      </c>
      <c r="I135" s="36">
        <f t="shared" si="10"/>
        <v>1</v>
      </c>
      <c r="J135" s="38">
        <f>H135/H84</f>
        <v>-0.00023783937682611165</v>
      </c>
      <c r="K135" s="65">
        <f t="shared" si="11"/>
        <v>0</v>
      </c>
    </row>
    <row r="136" spans="1:11" s="4" customFormat="1" ht="61.5" customHeight="1">
      <c r="A136" s="39" t="s">
        <v>38</v>
      </c>
      <c r="B136" s="44" t="s">
        <v>161</v>
      </c>
      <c r="C136" s="59">
        <v>0</v>
      </c>
      <c r="D136" s="60">
        <v>0</v>
      </c>
      <c r="E136" s="41" t="e">
        <f t="shared" si="9"/>
        <v>#DIV/0!</v>
      </c>
      <c r="F136" s="42">
        <f>D136/D84</f>
        <v>0</v>
      </c>
      <c r="G136" s="59">
        <v>-55.7</v>
      </c>
      <c r="H136" s="60">
        <v>-55.7</v>
      </c>
      <c r="I136" s="41">
        <f t="shared" si="10"/>
        <v>1</v>
      </c>
      <c r="J136" s="42">
        <f>H136/H84</f>
        <v>-0.00048349099595673066</v>
      </c>
      <c r="K136" s="65">
        <f t="shared" si="11"/>
        <v>0</v>
      </c>
    </row>
    <row r="137" spans="1:11" s="4" customFormat="1" ht="27.75" customHeight="1">
      <c r="A137" s="61" t="s">
        <v>48</v>
      </c>
      <c r="B137" s="62"/>
      <c r="C137" s="63">
        <f>C84+C6</f>
        <v>321425.7</v>
      </c>
      <c r="D137" s="63">
        <f>D84+D6</f>
        <v>153627.7</v>
      </c>
      <c r="E137" s="64">
        <f>D137/C137</f>
        <v>0.4779571141946646</v>
      </c>
      <c r="F137" s="64">
        <f>D137/D137</f>
        <v>1</v>
      </c>
      <c r="G137" s="63">
        <f>G84+G6</f>
        <v>298435.3</v>
      </c>
      <c r="H137" s="63">
        <f>H84+H6</f>
        <v>136006.19999999998</v>
      </c>
      <c r="I137" s="64">
        <f>H137/G137</f>
        <v>0.45573094067625375</v>
      </c>
      <c r="J137" s="64">
        <f>H137/H137</f>
        <v>1</v>
      </c>
      <c r="K137" s="65">
        <f t="shared" si="11"/>
        <v>1.1295639463495049</v>
      </c>
    </row>
  </sheetData>
  <sheetProtection/>
  <mergeCells count="6">
    <mergeCell ref="G4:J4"/>
    <mergeCell ref="K4:K5"/>
    <mergeCell ref="A1:O1"/>
    <mergeCell ref="A4:A5"/>
    <mergeCell ref="B4:B5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Кропотова Т. А.</cp:lastModifiedBy>
  <dcterms:created xsi:type="dcterms:W3CDTF">2016-07-28T07:28:38Z</dcterms:created>
  <dcterms:modified xsi:type="dcterms:W3CDTF">2018-09-04T06:20:30Z</dcterms:modified>
  <cp:category/>
  <cp:version/>
  <cp:contentType/>
  <cp:contentStatus/>
</cp:coreProperties>
</file>