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<sst xmlns="http://schemas.openxmlformats.org/spreadsheetml/2006/main" count="191" uniqueCount="184">
  <si>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</si>
  <si>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</si>
  <si>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</si>
  <si>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</si>
  <si>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</si>
  <si>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</si>
  <si>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</si>
  <si>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</si>
  <si>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</si>
  <si>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</si>
  <si>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</si>
  <si>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</si>
  <si>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</si>
  <si>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</si>
  <si>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</si>
  <si>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</si>
  <si>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</si>
  <si>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</si>
  <si>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</si>
  <si>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</si>
  <si>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</si>
  <si>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</si>
  <si>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</si>
  <si>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</si>
  <si>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</si>
  <si>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</si>
  <si>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</si>
  <si>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</si>
  <si>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</si>
  <si>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</si>
  <si>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</si>
  <si>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</si>
  <si>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</si>
  <si>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</si>
  <si>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</si>
  <si>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</si>
  <si>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</si>
  <si>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</si>
  <si>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</si>
  <si>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</si>
  <si>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</si>
  <si>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</si>
  <si>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</si>
  <si>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</si>
  <si>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</si>
  <si>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</si>
  <si>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</si>
  <si>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</si>
  <si>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</si>
  <si>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</si>
  <si>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</si>
  <si>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</si>
  <si>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</si>
  <si>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</si>
  <si>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</si>
  <si>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</si>
  <si>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</si>
  <si>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</si>
  <si>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</si>
  <si>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</si>
  <si>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</si>
  <si>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</si>
  <si>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</si>
  <si>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</si>
  <si>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</si>
  <si>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</si>
  <si>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</si>
  <si>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</si>
  <si>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</si>
  <si>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</si>
  <si>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</si>
  <si>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</si>
  <si>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</si>
  <si>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</si>
  <si>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</si>
  <si>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</si>
  <si>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</si>
  <si>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</si>
  <si>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</si>
  <si>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</si>
  <si>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</si>
  <si>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</si>
  <si>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</si>
  <si>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</si>
  <si>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</si>
  <si>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</si>
  <si>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</si>
  <si>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</si>
  <si>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</si>
  <si>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</si>
  <si>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</si>
  <si>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</si>
  <si>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</si>
  <si>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6 месяцев 2014 года</t>
  </si>
  <si>
    <t>за 6 месяцев 2013 года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</si>
  <si>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</si>
  <si>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</si>
  <si>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</si>
  <si>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</si>
  <si>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</si>
  <si>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</si>
  <si>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</si>
  <si>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</si>
  <si>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</si>
  <si>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</si>
  <si>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</si>
  <si>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</si>
  <si>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</si>
  <si>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</si>
  <si>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</si>
  <si>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</si>
  <si>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</si>
  <si>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</si>
  <si>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</si>
  <si>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</si>
  <si>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</si>
  <si>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</si>
  <si>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</si>
  <si>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</si>
  <si>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</si>
  <si>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</si>
  <si>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</si>
  <si>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</si>
  <si>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</si>
  <si>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</si>
  <si>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</si>
  <si>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</si>
  <si>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</si>
  <si>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</si>
  <si>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</si>
  <si>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</si>
  <si>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</si>
  <si>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</si>
  <si>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</si>
  <si>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</si>
  <si>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</si>
  <si>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</si>
  <si>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</si>
  <si>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</si>
  <si>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</si>
  <si>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</si>
  <si>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</si>
  <si>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</si>
  <si>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</si>
  <si>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</si>
  <si>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</si>
  <si>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</si>
  <si>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</si>
  <si>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</si>
  <si>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</si>
  <si>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</si>
  <si>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</si>
  <si>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</si>
  <si>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</si>
  <si>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</si>
  <si>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</si>
  <si>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</si>
  <si>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</si>
  <si>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</si>
  <si>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</si>
  <si>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</si>
  <si>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</si>
  <si>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</si>
  <si>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</si>
  <si>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</si>
  <si>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</si>
  <si>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</si>
  <si>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</si>
  <si>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</si>
  <si>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</si>
  <si>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</si>
  <si>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</si>
  <si>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</si>
  <si>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</si>
  <si>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</si>
  <si>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</si>
  <si>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</si>
  <si>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 xml:space="preserve">Иные межбюджетные трансферты бюджетам муниципаьных районов на подготовку к безаварийному пропуску весеннего половодья </t>
  </si>
  <si>
    <t>20202215050000151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</si>
  <si>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</si>
  <si>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</si>
  <si>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20202999050059151</t>
  </si>
  <si>
    <t>Иные межбюджетные трансферты на государственную поддержку муниципальных учреждений культуры</t>
  </si>
  <si>
    <t>20204052050000151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</si>
</sst>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3">
    <font>
      <sz val="10"/>
      <name val="Arial"/>
      <family val="0"/>
    </font>
    <font>
      <b/>
      <sz val="10"/>
      <name val="Verdana"/>
      <family val="2"/>
    </font>
    <font>
      <sz val="10"/>
      <name val="Microsoft Sans Serif"/>
      <family val="2"/>
    </font>
    <font>
      <sz val="8"/>
      <name val="Microsoft Sans Serif"/>
      <family val="2"/>
    </font>
    <font>
      <i/>
      <sz val="10"/>
      <name val="Microsoft Sans Serif"/>
      <family val="2"/>
    </font>
    <font>
      <b/>
      <sz val="8"/>
      <name val="Microsoft Sans Serif"/>
      <family val="2"/>
    </font>
    <font>
      <sz val="8"/>
      <color indexed="12"/>
      <name val="Microsoft Sans Serif"/>
      <family val="2"/>
    </font>
    <font>
      <i/>
      <sz val="10"/>
      <color indexed="12"/>
      <name val="Microsoft Sans Serif"/>
      <family val="2"/>
    </font>
    <font>
      <b/>
      <sz val="8"/>
      <color indexed="12"/>
      <name val="Microsoft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i/>
      <sz val="10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i/>
      <sz val="10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1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2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174" fontId="56" fillId="0" borderId="10" xfId="0" applyNumberFormat="1" applyFont="1" applyBorder="1" applyAlignment="1">
      <alignment horizontal="right" vertical="center" wrapText="1"/>
    </xf>
    <xf numFmtId="174" fontId="56" fillId="0" borderId="12" xfId="0" applyNumberFormat="1" applyFont="1" applyBorder="1" applyAlignment="1">
      <alignment horizontal="right" vertical="center" wrapText="1"/>
    </xf>
    <xf numFmtId="174" fontId="53" fillId="0" borderId="14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5" fillId="0" borderId="15" xfId="0" applyNumberFormat="1" applyFont="1" applyBorder="1" applyAlignment="1">
      <alignment horizontal="right" vertical="center" wrapText="1"/>
    </xf>
    <xf numFmtId="174" fontId="56" fillId="0" borderId="15" xfId="0" applyNumberFormat="1" applyFont="1" applyBorder="1" applyAlignment="1">
      <alignment horizontal="right" vertical="center" wrapText="1"/>
    </xf>
    <xf numFmtId="174" fontId="56" fillId="0" borderId="16" xfId="0" applyNumberFormat="1" applyFont="1" applyBorder="1" applyAlignment="1">
      <alignment horizontal="right" vertical="center" wrapText="1"/>
    </xf>
    <xf numFmtId="172" fontId="5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8" xfId="0" applyNumberFormat="1" applyFont="1" applyBorder="1" applyAlignment="1">
      <alignment horizontal="right" vertical="top" wrapText="1"/>
    </xf>
    <xf numFmtId="49" fontId="9" fillId="0" borderId="19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vertical="top" wrapText="1"/>
    </xf>
    <xf numFmtId="172" fontId="5" fillId="0" borderId="2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top" wrapText="1"/>
    </xf>
    <xf numFmtId="49" fontId="9" fillId="0" borderId="23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2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top" wrapText="1"/>
    </xf>
    <xf numFmtId="49" fontId="5" fillId="0" borderId="2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14" xfId="0" applyNumberFormat="1" applyFont="1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right" vertical="top"/>
    </xf>
    <xf numFmtId="0" fontId="5" fillId="0" borderId="25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1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172" fontId="11" fillId="0" borderId="26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173" fontId="1" fillId="33" borderId="27" xfId="0" applyNumberFormat="1" applyFont="1" applyFill="1" applyBorder="1" applyAlignment="1">
      <alignment horizontal="center" vertical="center" wrapText="1"/>
    </xf>
    <xf numFmtId="173" fontId="1" fillId="33" borderId="28" xfId="0" applyNumberFormat="1" applyFont="1" applyFill="1" applyBorder="1" applyAlignment="1">
      <alignment horizontal="center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2" fontId="1" fillId="33" borderId="30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1" xfId="0" applyNumberFormat="1" applyFont="1" applyBorder="1" applyAlignment="1">
      <alignment horizontal="right" vertical="center" wrapText="1"/>
    </xf>
    <xf numFmtId="10" fontId="61" fillId="0" borderId="10" xfId="0" applyNumberFormat="1" applyFont="1" applyBorder="1" applyAlignment="1">
      <alignment horizontal="righ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10" fontId="61" fillId="0" borderId="10" xfId="0" applyNumberFormat="1" applyFont="1" applyBorder="1" applyAlignment="1">
      <alignment horizontal="right" vertical="top" wrapText="1"/>
    </xf>
    <xf numFmtId="172" fontId="61" fillId="0" borderId="10" xfId="0" applyNumberFormat="1" applyFont="1" applyBorder="1" applyAlignment="1">
      <alignment horizontal="right" vertical="center" wrapText="1"/>
    </xf>
    <xf numFmtId="10" fontId="58" fillId="0" borderId="24" xfId="0" applyNumberFormat="1" applyFont="1" applyBorder="1" applyAlignment="1">
      <alignment horizontal="right" vertical="center" wrapText="1"/>
    </xf>
    <xf numFmtId="10" fontId="60" fillId="0" borderId="2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2"/>
  <sheetViews>
    <sheetView tabSelected="1" workbookViewId="0" topLeftCell="C76">
      <selection activeCell="I82" sqref="I82:K132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6"/>
      <c r="N1" s="86"/>
      <c r="O1" s="86"/>
    </row>
    <row r="4" spans="1:11" s="4" customFormat="1" ht="49.5" customHeight="1">
      <c r="A4" s="87" t="s">
        <v>89</v>
      </c>
      <c r="B4" s="87" t="s">
        <v>73</v>
      </c>
      <c r="C4" s="79" t="s">
        <v>93</v>
      </c>
      <c r="D4" s="80"/>
      <c r="E4" s="80"/>
      <c r="F4" s="81"/>
      <c r="G4" s="79" t="s">
        <v>94</v>
      </c>
      <c r="H4" s="80"/>
      <c r="I4" s="80"/>
      <c r="J4" s="81"/>
      <c r="K4" s="83" t="s">
        <v>46</v>
      </c>
    </row>
    <row r="5" spans="1:11" s="4" customFormat="1" ht="33.75" customHeight="1">
      <c r="A5" s="88"/>
      <c r="B5" s="88"/>
      <c r="C5" s="82" t="s">
        <v>90</v>
      </c>
      <c r="D5" s="82" t="s">
        <v>91</v>
      </c>
      <c r="E5" s="83" t="s">
        <v>49</v>
      </c>
      <c r="F5" s="83" t="s">
        <v>19</v>
      </c>
      <c r="G5" s="82" t="s">
        <v>90</v>
      </c>
      <c r="H5" s="82" t="s">
        <v>91</v>
      </c>
      <c r="I5" s="83" t="s">
        <v>49</v>
      </c>
      <c r="J5" s="83" t="s">
        <v>19</v>
      </c>
      <c r="K5" s="84"/>
    </row>
    <row r="6" spans="1:11" s="4" customFormat="1" ht="31.5" customHeight="1">
      <c r="A6" s="5" t="s">
        <v>86</v>
      </c>
      <c r="B6" s="16">
        <v>10000000000000000</v>
      </c>
      <c r="C6" s="6">
        <f>C8+C14+C20+C23+C27+C29+C32+C35+C40+C43+C47+C52+C54+C59+C78</f>
        <v>41597.899999999994</v>
      </c>
      <c r="D6" s="6">
        <f>D8+D14+D20+D23+D27+D29+D32+D35+D40+D43+D47+D52+D54+D59+D78</f>
        <v>7780.300000000001</v>
      </c>
      <c r="E6" s="26">
        <f aca="true" t="shared" si="0" ref="E6:E37">D6/C6</f>
        <v>0.1870358840229916</v>
      </c>
      <c r="F6" s="26">
        <f>E6/E6</f>
        <v>1</v>
      </c>
      <c r="G6" s="6">
        <v>40677.3</v>
      </c>
      <c r="H6" s="6">
        <f>H8+H14+H20+H23+H27+H29+H32+H35+H40+H43+H47+H52+H54+H59+H78</f>
        <v>15074.4</v>
      </c>
      <c r="I6" s="26">
        <f aca="true" t="shared" si="1" ref="I6:I30">H6/G6</f>
        <v>0.37058506833049387</v>
      </c>
      <c r="J6" s="26">
        <f>H6/H6</f>
        <v>1</v>
      </c>
      <c r="K6" s="31">
        <f aca="true" t="shared" si="2" ref="K6:K37">D6/H6</f>
        <v>0.51612667834209</v>
      </c>
    </row>
    <row r="7" spans="1:11" s="4" customFormat="1" ht="19.5" customHeight="1">
      <c r="A7" s="7" t="s">
        <v>43</v>
      </c>
      <c r="B7" s="16">
        <v>10100000000000000</v>
      </c>
      <c r="C7" s="8">
        <f>C8</f>
        <v>18378.000000000004</v>
      </c>
      <c r="D7" s="8">
        <f>D8</f>
        <v>8383.6</v>
      </c>
      <c r="E7" s="27">
        <f t="shared" si="0"/>
        <v>0.4561758624442267</v>
      </c>
      <c r="F7" s="26">
        <f>D7/D6</f>
        <v>1.0775419970952276</v>
      </c>
      <c r="G7" s="8">
        <f>G8</f>
        <v>24044.6</v>
      </c>
      <c r="H7" s="8">
        <f>H8</f>
        <v>10049.400000000001</v>
      </c>
      <c r="I7" s="27">
        <f t="shared" si="1"/>
        <v>0.4179483127188642</v>
      </c>
      <c r="J7" s="27">
        <f>H7/H6</f>
        <v>0.6666533991402644</v>
      </c>
      <c r="K7" s="32">
        <f t="shared" si="2"/>
        <v>0.8342388600314445</v>
      </c>
    </row>
    <row r="8" spans="1:11" s="4" customFormat="1" ht="19.5" customHeight="1">
      <c r="A8" s="9" t="s">
        <v>8</v>
      </c>
      <c r="B8" s="16">
        <v>10102000010000110</v>
      </c>
      <c r="C8" s="10">
        <f>C9+C10+C11+C12</f>
        <v>18378.000000000004</v>
      </c>
      <c r="D8" s="10">
        <f>D9+D10+D11+D12</f>
        <v>8383.6</v>
      </c>
      <c r="E8" s="28">
        <f t="shared" si="0"/>
        <v>0.4561758624442267</v>
      </c>
      <c r="F8" s="26">
        <f>D8/D6</f>
        <v>1.0775419970952276</v>
      </c>
      <c r="G8" s="10">
        <f>G9+G10+G11+G12</f>
        <v>24044.6</v>
      </c>
      <c r="H8" s="10">
        <f>H9+H10+H11+H12</f>
        <v>10049.400000000001</v>
      </c>
      <c r="I8" s="28">
        <f t="shared" si="1"/>
        <v>0.4179483127188642</v>
      </c>
      <c r="J8" s="28">
        <f>J9+J10+J11+J12</f>
        <v>0.6666533991402644</v>
      </c>
      <c r="K8" s="33">
        <f t="shared" si="2"/>
        <v>0.8342388600314445</v>
      </c>
    </row>
    <row r="9" spans="1:11" s="4" customFormat="1" ht="85.5" customHeight="1">
      <c r="A9" s="11" t="s">
        <v>65</v>
      </c>
      <c r="B9" s="16">
        <v>10102010010000100</v>
      </c>
      <c r="C9" s="12">
        <v>17149.9</v>
      </c>
      <c r="D9" s="12">
        <v>8268.9</v>
      </c>
      <c r="E9" s="29">
        <f t="shared" si="0"/>
        <v>0.4821544148945474</v>
      </c>
      <c r="F9" s="26">
        <f>D9/D6</f>
        <v>1.0627996349755149</v>
      </c>
      <c r="G9" s="12">
        <v>22325.2</v>
      </c>
      <c r="H9" s="12">
        <v>9961.2</v>
      </c>
      <c r="I9" s="29">
        <f t="shared" si="1"/>
        <v>0.44618637235052766</v>
      </c>
      <c r="J9" s="29">
        <f>H9/H6</f>
        <v>0.6608024199968159</v>
      </c>
      <c r="K9" s="34">
        <f t="shared" si="2"/>
        <v>0.8301108300204794</v>
      </c>
    </row>
    <row r="10" spans="1:11" s="4" customFormat="1" ht="133.5" customHeight="1">
      <c r="A10" s="11" t="s">
        <v>21</v>
      </c>
      <c r="B10" s="16">
        <v>10102020010000110</v>
      </c>
      <c r="C10" s="12">
        <v>1174.9</v>
      </c>
      <c r="D10" s="12">
        <v>75.1</v>
      </c>
      <c r="E10" s="29">
        <f t="shared" si="0"/>
        <v>0.06392033364541662</v>
      </c>
      <c r="F10" s="29">
        <f>D10/D6</f>
        <v>0.009652584090587765</v>
      </c>
      <c r="G10" s="12">
        <v>1642.6</v>
      </c>
      <c r="H10" s="12">
        <v>46.6</v>
      </c>
      <c r="I10" s="29">
        <f t="shared" si="1"/>
        <v>0.028369657859491054</v>
      </c>
      <c r="J10" s="29">
        <f>H10/H6</f>
        <v>0.003091333651753967</v>
      </c>
      <c r="K10" s="34">
        <f t="shared" si="2"/>
        <v>1.6115879828326178</v>
      </c>
    </row>
    <row r="11" spans="1:11" s="4" customFormat="1" ht="49.5" customHeight="1">
      <c r="A11" s="11" t="s">
        <v>32</v>
      </c>
      <c r="B11" s="16">
        <v>10102030010000110</v>
      </c>
      <c r="C11" s="12">
        <v>27.3</v>
      </c>
      <c r="D11" s="12">
        <v>18</v>
      </c>
      <c r="E11" s="29">
        <f t="shared" si="0"/>
        <v>0.6593406593406593</v>
      </c>
      <c r="F11" s="29">
        <f>D11/D6</f>
        <v>0.0023135354677840184</v>
      </c>
      <c r="G11" s="12">
        <v>26.8</v>
      </c>
      <c r="H11" s="12">
        <v>34.9</v>
      </c>
      <c r="I11" s="29">
        <f t="shared" si="1"/>
        <v>1.302238805970149</v>
      </c>
      <c r="J11" s="29">
        <f>H11/H6</f>
        <v>0.0023151833572148807</v>
      </c>
      <c r="K11" s="34">
        <f t="shared" si="2"/>
        <v>0.5157593123209169</v>
      </c>
    </row>
    <row r="12" spans="1:11" s="4" customFormat="1" ht="97.5" customHeight="1">
      <c r="A12" s="11" t="s">
        <v>57</v>
      </c>
      <c r="B12" s="16">
        <v>10102040010000110</v>
      </c>
      <c r="C12" s="12">
        <v>25.9</v>
      </c>
      <c r="D12" s="12">
        <v>21.6</v>
      </c>
      <c r="E12" s="29">
        <f t="shared" si="0"/>
        <v>0.8339768339768341</v>
      </c>
      <c r="F12" s="29">
        <f>D12/D6</f>
        <v>0.0027762425613408223</v>
      </c>
      <c r="G12" s="12">
        <v>50</v>
      </c>
      <c r="H12" s="12">
        <v>6.7</v>
      </c>
      <c r="I12" s="29">
        <f t="shared" si="1"/>
        <v>0.134</v>
      </c>
      <c r="J12" s="29">
        <f>H12/H6</f>
        <v>0.00044446213447964765</v>
      </c>
      <c r="K12" s="34">
        <f t="shared" si="2"/>
        <v>3.2238805970149254</v>
      </c>
    </row>
    <row r="13" spans="1:11" s="4" customFormat="1" ht="61.5" customHeight="1">
      <c r="A13" s="7" t="s">
        <v>45</v>
      </c>
      <c r="B13" s="16">
        <v>10300000000000000</v>
      </c>
      <c r="C13" s="8">
        <f>C14</f>
        <v>5947.2</v>
      </c>
      <c r="D13" s="8">
        <f>D14</f>
        <v>2399.6</v>
      </c>
      <c r="E13" s="27">
        <f t="shared" si="0"/>
        <v>0.4034839924670433</v>
      </c>
      <c r="F13" s="27">
        <f>D13/D6</f>
        <v>0.30841998380525165</v>
      </c>
      <c r="G13" s="8">
        <f>G14</f>
        <v>0</v>
      </c>
      <c r="H13" s="8">
        <f>H14</f>
        <v>0</v>
      </c>
      <c r="I13" s="27" t="e">
        <f t="shared" si="1"/>
        <v>#DIV/0!</v>
      </c>
      <c r="J13" s="27">
        <f>H13/H6</f>
        <v>0</v>
      </c>
      <c r="K13" s="32" t="e">
        <f t="shared" si="2"/>
        <v>#DIV/0!</v>
      </c>
    </row>
    <row r="14" spans="1:11" s="4" customFormat="1" ht="37.5" customHeight="1">
      <c r="A14" s="9" t="s">
        <v>44</v>
      </c>
      <c r="B14" s="16">
        <v>10302000010000110</v>
      </c>
      <c r="C14" s="10">
        <f>C15+C16+C17+C18</f>
        <v>5947.2</v>
      </c>
      <c r="D14" s="10">
        <f>D15+D16+D17+D18</f>
        <v>2399.6</v>
      </c>
      <c r="E14" s="28">
        <f t="shared" si="0"/>
        <v>0.4034839924670433</v>
      </c>
      <c r="F14" s="28">
        <f>D14/D6</f>
        <v>0.30841998380525165</v>
      </c>
      <c r="G14" s="10">
        <f>G15+G16+G17+G18</f>
        <v>0</v>
      </c>
      <c r="H14" s="10">
        <f>H15+H16+H17+H18</f>
        <v>0</v>
      </c>
      <c r="I14" s="28" t="e">
        <f t="shared" si="1"/>
        <v>#DIV/0!</v>
      </c>
      <c r="J14" s="28">
        <f>H14/H6</f>
        <v>0</v>
      </c>
      <c r="K14" s="33" t="e">
        <f t="shared" si="2"/>
        <v>#DIV/0!</v>
      </c>
    </row>
    <row r="15" spans="1:11" s="4" customFormat="1" ht="73.5" customHeight="1">
      <c r="A15" s="11" t="s">
        <v>4</v>
      </c>
      <c r="B15" s="16">
        <v>10302230010000110</v>
      </c>
      <c r="C15" s="12">
        <v>2170.7</v>
      </c>
      <c r="D15" s="12">
        <v>947.6</v>
      </c>
      <c r="E15" s="29">
        <f t="shared" si="0"/>
        <v>0.43654120790528406</v>
      </c>
      <c r="F15" s="29">
        <f>D15/D6</f>
        <v>0.12179478940400755</v>
      </c>
      <c r="G15" s="12"/>
      <c r="H15" s="12"/>
      <c r="I15" s="29" t="e">
        <f t="shared" si="1"/>
        <v>#DIV/0!</v>
      </c>
      <c r="J15" s="29">
        <f>H15/H6</f>
        <v>0</v>
      </c>
      <c r="K15" s="34" t="e">
        <f t="shared" si="2"/>
        <v>#DIV/0!</v>
      </c>
    </row>
    <row r="16" spans="1:11" s="4" customFormat="1" ht="97.5" customHeight="1">
      <c r="A16" s="11" t="s">
        <v>28</v>
      </c>
      <c r="B16" s="16">
        <v>10302240010000110</v>
      </c>
      <c r="C16" s="12">
        <v>47.6</v>
      </c>
      <c r="D16" s="12">
        <v>19</v>
      </c>
      <c r="E16" s="29">
        <f t="shared" si="0"/>
        <v>0.3991596638655462</v>
      </c>
      <c r="F16" s="29">
        <f>D16/D6</f>
        <v>0.0024420652159942414</v>
      </c>
      <c r="G16" s="12"/>
      <c r="H16" s="12"/>
      <c r="I16" s="29" t="e">
        <f t="shared" si="1"/>
        <v>#DIV/0!</v>
      </c>
      <c r="J16" s="29">
        <f>H16/H6</f>
        <v>0</v>
      </c>
      <c r="K16" s="34" t="e">
        <f t="shared" si="2"/>
        <v>#DIV/0!</v>
      </c>
    </row>
    <row r="17" spans="1:11" s="4" customFormat="1" ht="85.5" customHeight="1">
      <c r="A17" s="11" t="s">
        <v>3</v>
      </c>
      <c r="B17" s="16">
        <v>10302250010000110</v>
      </c>
      <c r="C17" s="12">
        <v>3526.7</v>
      </c>
      <c r="D17" s="12">
        <v>1432.9</v>
      </c>
      <c r="E17" s="29">
        <f t="shared" si="0"/>
        <v>0.4063005075566394</v>
      </c>
      <c r="F17" s="29">
        <f>D17/D6</f>
        <v>0.1841702762104289</v>
      </c>
      <c r="G17" s="12"/>
      <c r="H17" s="12"/>
      <c r="I17" s="29" t="e">
        <f t="shared" si="1"/>
        <v>#DIV/0!</v>
      </c>
      <c r="J17" s="29">
        <f>H17/H6</f>
        <v>0</v>
      </c>
      <c r="K17" s="34" t="e">
        <f t="shared" si="2"/>
        <v>#DIV/0!</v>
      </c>
    </row>
    <row r="18" spans="1:11" s="4" customFormat="1" ht="73.5" customHeight="1">
      <c r="A18" s="11" t="s">
        <v>1</v>
      </c>
      <c r="B18" s="16">
        <v>10302260010000110</v>
      </c>
      <c r="C18" s="12">
        <v>202.2</v>
      </c>
      <c r="D18" s="36">
        <v>0.1</v>
      </c>
      <c r="E18" s="29">
        <f t="shared" si="0"/>
        <v>0.0004945598417408507</v>
      </c>
      <c r="F18" s="29">
        <f>D18/D6</f>
        <v>1.2852974821022325E-05</v>
      </c>
      <c r="G18" s="13"/>
      <c r="H18" s="13"/>
      <c r="I18" s="29" t="e">
        <f t="shared" si="1"/>
        <v>#DIV/0!</v>
      </c>
      <c r="J18" s="29">
        <f>H18/H6</f>
        <v>0</v>
      </c>
      <c r="K18" s="34" t="e">
        <f t="shared" si="2"/>
        <v>#DIV/0!</v>
      </c>
    </row>
    <row r="19" spans="1:11" s="4" customFormat="1" ht="31.5" customHeight="1">
      <c r="A19" s="7" t="s">
        <v>40</v>
      </c>
      <c r="B19" s="16">
        <v>10500000000000000</v>
      </c>
      <c r="C19" s="8">
        <f>C20+C23</f>
        <v>3674.5</v>
      </c>
      <c r="D19" s="8">
        <f>D20+D23</f>
        <v>1184</v>
      </c>
      <c r="E19" s="27">
        <f t="shared" si="0"/>
        <v>0.3222207103007212</v>
      </c>
      <c r="F19" s="27">
        <f>D19/D6</f>
        <v>0.15217922188090433</v>
      </c>
      <c r="G19" s="8">
        <f>G20+G23</f>
        <v>3217.8</v>
      </c>
      <c r="H19" s="8">
        <f>H20+H23</f>
        <v>1694</v>
      </c>
      <c r="I19" s="27">
        <f t="shared" si="1"/>
        <v>0.5264466405618745</v>
      </c>
      <c r="J19" s="27">
        <f>J20+J23</f>
        <v>0.11237594862813777</v>
      </c>
      <c r="K19" s="32">
        <f t="shared" si="2"/>
        <v>0.6989374262101535</v>
      </c>
    </row>
    <row r="20" spans="1:11" s="4" customFormat="1" ht="24.75" customHeight="1">
      <c r="A20" s="9" t="s">
        <v>55</v>
      </c>
      <c r="B20" s="16">
        <v>10502000020000110</v>
      </c>
      <c r="C20" s="10">
        <f>C21+C22</f>
        <v>2725.4</v>
      </c>
      <c r="D20" s="10">
        <f>D21+D22</f>
        <v>789</v>
      </c>
      <c r="E20" s="28">
        <f t="shared" si="0"/>
        <v>0.2894987891685624</v>
      </c>
      <c r="F20" s="28">
        <f>D20/D6</f>
        <v>0.10140997133786614</v>
      </c>
      <c r="G20" s="10">
        <f>G21+G22</f>
        <v>2248</v>
      </c>
      <c r="H20" s="10">
        <f>H21+H22</f>
        <v>1062.3</v>
      </c>
      <c r="I20" s="28">
        <f t="shared" si="1"/>
        <v>0.47255338078291814</v>
      </c>
      <c r="J20" s="28">
        <f>H20/H6</f>
        <v>0.0704704664862283</v>
      </c>
      <c r="K20" s="33">
        <f t="shared" si="2"/>
        <v>0.7427280429257272</v>
      </c>
    </row>
    <row r="21" spans="1:11" s="4" customFormat="1" ht="24.75" customHeight="1">
      <c r="A21" s="11" t="s">
        <v>55</v>
      </c>
      <c r="B21" s="16">
        <v>10502010020000110</v>
      </c>
      <c r="C21" s="12">
        <v>2641</v>
      </c>
      <c r="D21" s="12">
        <v>783.4</v>
      </c>
      <c r="E21" s="29">
        <f t="shared" si="0"/>
        <v>0.29663006436955697</v>
      </c>
      <c r="F21" s="29">
        <f>D21/D6</f>
        <v>0.10069020474788888</v>
      </c>
      <c r="G21" s="12">
        <v>2178</v>
      </c>
      <c r="H21" s="12">
        <v>1030.1</v>
      </c>
      <c r="I21" s="29">
        <f t="shared" si="1"/>
        <v>0.47295684113865927</v>
      </c>
      <c r="J21" s="29">
        <f>H21/H6</f>
        <v>0.06833439473544552</v>
      </c>
      <c r="K21" s="34">
        <f t="shared" si="2"/>
        <v>0.7605086884768469</v>
      </c>
    </row>
    <row r="22" spans="1:11" s="4" customFormat="1" ht="49.5" customHeight="1">
      <c r="A22" s="11" t="s">
        <v>15</v>
      </c>
      <c r="B22" s="16">
        <v>10502020020000110</v>
      </c>
      <c r="C22" s="12">
        <v>84.4</v>
      </c>
      <c r="D22" s="12">
        <v>5.6</v>
      </c>
      <c r="E22" s="29">
        <f t="shared" si="0"/>
        <v>0.06635071090047392</v>
      </c>
      <c r="F22" s="29">
        <f>D22/D6</f>
        <v>0.00071976658997725</v>
      </c>
      <c r="G22" s="12">
        <v>70</v>
      </c>
      <c r="H22" s="12">
        <v>32.2</v>
      </c>
      <c r="I22" s="29">
        <f t="shared" si="1"/>
        <v>0.46</v>
      </c>
      <c r="J22" s="29">
        <f>H22/H6</f>
        <v>0.0021360717507827843</v>
      </c>
      <c r="K22" s="34">
        <f t="shared" si="2"/>
        <v>0.17391304347826084</v>
      </c>
    </row>
    <row r="23" spans="1:11" s="4" customFormat="1" ht="19.5" customHeight="1">
      <c r="A23" s="9" t="s">
        <v>80</v>
      </c>
      <c r="B23" s="16">
        <v>10503000010000110</v>
      </c>
      <c r="C23" s="10">
        <f>C24+C25</f>
        <v>949.0999999999999</v>
      </c>
      <c r="D23" s="10">
        <f>D24+D25</f>
        <v>395</v>
      </c>
      <c r="E23" s="28">
        <f t="shared" si="0"/>
        <v>0.4161837530291856</v>
      </c>
      <c r="F23" s="28">
        <f>D23/D6</f>
        <v>0.05076925054303818</v>
      </c>
      <c r="G23" s="10">
        <f>G24+G25</f>
        <v>969.8000000000001</v>
      </c>
      <c r="H23" s="10">
        <f>H25+H24</f>
        <v>631.7</v>
      </c>
      <c r="I23" s="28">
        <f t="shared" si="1"/>
        <v>0.6513714167869664</v>
      </c>
      <c r="J23" s="28">
        <f>H23/H6</f>
        <v>0.041905482141909464</v>
      </c>
      <c r="K23" s="33">
        <f t="shared" si="2"/>
        <v>0.6252968181098623</v>
      </c>
    </row>
    <row r="24" spans="1:11" s="4" customFormat="1" ht="19.5" customHeight="1">
      <c r="A24" s="11" t="s">
        <v>80</v>
      </c>
      <c r="B24" s="16">
        <v>10503010010000110</v>
      </c>
      <c r="C24" s="12">
        <v>808.8</v>
      </c>
      <c r="D24" s="12">
        <v>408.9</v>
      </c>
      <c r="E24" s="29">
        <f t="shared" si="0"/>
        <v>0.5055637982195845</v>
      </c>
      <c r="F24" s="29">
        <f>D24/D6</f>
        <v>0.05255581404316028</v>
      </c>
      <c r="G24" s="12">
        <v>720.2</v>
      </c>
      <c r="H24" s="12">
        <v>533</v>
      </c>
      <c r="I24" s="29">
        <f t="shared" si="1"/>
        <v>0.740072202166065</v>
      </c>
      <c r="J24" s="29">
        <f>H24/H6</f>
        <v>0.03535795786233615</v>
      </c>
      <c r="K24" s="34">
        <f t="shared" si="2"/>
        <v>0.7671669793621013</v>
      </c>
    </row>
    <row r="25" spans="1:11" s="4" customFormat="1" ht="37.5" customHeight="1">
      <c r="A25" s="11" t="s">
        <v>42</v>
      </c>
      <c r="B25" s="16">
        <v>10503020010000110</v>
      </c>
      <c r="C25" s="12">
        <v>140.3</v>
      </c>
      <c r="D25" s="36">
        <v>-13.9</v>
      </c>
      <c r="E25" s="29">
        <f t="shared" si="0"/>
        <v>-0.09907341411261582</v>
      </c>
      <c r="F25" s="29">
        <f>D25/D6</f>
        <v>-0.0017865635001221031</v>
      </c>
      <c r="G25" s="12">
        <v>249.6</v>
      </c>
      <c r="H25" s="12">
        <v>98.7</v>
      </c>
      <c r="I25" s="29">
        <f t="shared" si="1"/>
        <v>0.39543269230769235</v>
      </c>
      <c r="J25" s="29">
        <f>H25/H6</f>
        <v>0.006547524279573317</v>
      </c>
      <c r="K25" s="34">
        <f t="shared" si="2"/>
        <v>-0.1408308004052685</v>
      </c>
    </row>
    <row r="26" spans="1:11" s="4" customFormat="1" ht="19.5" customHeight="1">
      <c r="A26" s="7" t="s">
        <v>60</v>
      </c>
      <c r="B26" s="16">
        <v>10600000000000000</v>
      </c>
      <c r="C26" s="8">
        <f>C27+C29+C32</f>
        <v>5357.7</v>
      </c>
      <c r="D26" s="8">
        <f>D27+D29+D32</f>
        <v>-5452.700000000001</v>
      </c>
      <c r="E26" s="27">
        <f t="shared" si="0"/>
        <v>-1.0177314892584506</v>
      </c>
      <c r="F26" s="27">
        <f>D26/D6</f>
        <v>-0.7008341580658843</v>
      </c>
      <c r="G26" s="8">
        <f>G27+G29+G32</f>
        <v>10233.4</v>
      </c>
      <c r="H26" s="8">
        <f>H27+H29+H32</f>
        <v>2021.8000000000002</v>
      </c>
      <c r="I26" s="27">
        <f t="shared" si="1"/>
        <v>0.1975687454804855</v>
      </c>
      <c r="J26" s="27">
        <f>J27+J29+J32</f>
        <v>0.13412142440163455</v>
      </c>
      <c r="K26" s="32">
        <f t="shared" si="2"/>
        <v>-2.6969532100108817</v>
      </c>
    </row>
    <row r="27" spans="1:11" s="4" customFormat="1" ht="19.5" customHeight="1">
      <c r="A27" s="9" t="s">
        <v>50</v>
      </c>
      <c r="B27" s="16">
        <v>10601000000000110</v>
      </c>
      <c r="C27" s="10">
        <f>C28</f>
        <v>762</v>
      </c>
      <c r="D27" s="10">
        <f>D28</f>
        <v>39.4</v>
      </c>
      <c r="E27" s="28">
        <f t="shared" si="0"/>
        <v>0.05170603674540682</v>
      </c>
      <c r="F27" s="28">
        <f>D27/D6</f>
        <v>0.0050640720794827955</v>
      </c>
      <c r="G27" s="10">
        <f>G28</f>
        <v>747.3</v>
      </c>
      <c r="H27" s="10">
        <f>H28</f>
        <v>119.4</v>
      </c>
      <c r="I27" s="28">
        <f t="shared" si="1"/>
        <v>0.1597751906864713</v>
      </c>
      <c r="J27" s="28">
        <f>H27/H6</f>
        <v>0.007920713262219393</v>
      </c>
      <c r="K27" s="33">
        <f t="shared" si="2"/>
        <v>0.3299832495812395</v>
      </c>
    </row>
    <row r="28" spans="1:11" s="4" customFormat="1" ht="49.5" customHeight="1">
      <c r="A28" s="11" t="s">
        <v>31</v>
      </c>
      <c r="B28" s="16">
        <v>10601030100000110</v>
      </c>
      <c r="C28" s="12">
        <v>762</v>
      </c>
      <c r="D28" s="12">
        <v>39.4</v>
      </c>
      <c r="E28" s="29">
        <f t="shared" si="0"/>
        <v>0.05170603674540682</v>
      </c>
      <c r="F28" s="29">
        <f>D28/D6</f>
        <v>0.0050640720794827955</v>
      </c>
      <c r="G28" s="12">
        <v>747.3</v>
      </c>
      <c r="H28" s="12">
        <v>119.4</v>
      </c>
      <c r="I28" s="29">
        <f t="shared" si="1"/>
        <v>0.1597751906864713</v>
      </c>
      <c r="J28" s="29">
        <f>H28/H6</f>
        <v>0.007920713262219393</v>
      </c>
      <c r="K28" s="34">
        <f t="shared" si="2"/>
        <v>0.3299832495812395</v>
      </c>
    </row>
    <row r="29" spans="1:11" s="4" customFormat="1" ht="19.5" customHeight="1">
      <c r="A29" s="9" t="s">
        <v>29</v>
      </c>
      <c r="B29" s="16">
        <v>10604000020000110</v>
      </c>
      <c r="C29" s="10">
        <f>C30+C31</f>
        <v>0</v>
      </c>
      <c r="D29" s="10">
        <f>D30+D31</f>
        <v>0</v>
      </c>
      <c r="E29" s="28" t="e">
        <f t="shared" si="0"/>
        <v>#DIV/0!</v>
      </c>
      <c r="F29" s="28">
        <f>D29/D6</f>
        <v>0</v>
      </c>
      <c r="G29" s="10">
        <f>G30+G31</f>
        <v>0</v>
      </c>
      <c r="H29" s="10">
        <f>H30+H31</f>
        <v>0</v>
      </c>
      <c r="I29" s="28" t="e">
        <f t="shared" si="1"/>
        <v>#DIV/0!</v>
      </c>
      <c r="J29" s="28">
        <f>H29/H6</f>
        <v>0</v>
      </c>
      <c r="K29" s="33" t="e">
        <f t="shared" si="2"/>
        <v>#DIV/0!</v>
      </c>
    </row>
    <row r="30" spans="1:11" s="4" customFormat="1" ht="19.5" customHeight="1">
      <c r="A30" s="11" t="s">
        <v>78</v>
      </c>
      <c r="B30" s="16">
        <v>10604011020000110</v>
      </c>
      <c r="C30" s="12"/>
      <c r="D30" s="12"/>
      <c r="E30" s="29" t="e">
        <f t="shared" si="0"/>
        <v>#DIV/0!</v>
      </c>
      <c r="F30" s="29">
        <f>D30/D6</f>
        <v>0</v>
      </c>
      <c r="G30" s="12"/>
      <c r="H30" s="12"/>
      <c r="I30" s="29" t="e">
        <f t="shared" si="1"/>
        <v>#DIV/0!</v>
      </c>
      <c r="J30" s="29">
        <f>H30/H6</f>
        <v>0</v>
      </c>
      <c r="K30" s="34" t="e">
        <f t="shared" si="2"/>
        <v>#DIV/0!</v>
      </c>
    </row>
    <row r="31" spans="1:11" s="4" customFormat="1" ht="19.5" customHeight="1">
      <c r="A31" s="11" t="s">
        <v>59</v>
      </c>
      <c r="B31" s="16">
        <v>10604012020000110</v>
      </c>
      <c r="C31" s="12"/>
      <c r="D31" s="12"/>
      <c r="E31" s="29" t="e">
        <f t="shared" si="0"/>
        <v>#DIV/0!</v>
      </c>
      <c r="F31" s="29">
        <f>D31/D6</f>
        <v>0</v>
      </c>
      <c r="G31" s="12"/>
      <c r="H31" s="12"/>
      <c r="I31" s="29" t="e">
        <f>H31/G31:G32</f>
        <v>#DIV/0!</v>
      </c>
      <c r="J31" s="29">
        <f>H31/H6</f>
        <v>0</v>
      </c>
      <c r="K31" s="34" t="e">
        <f t="shared" si="2"/>
        <v>#DIV/0!</v>
      </c>
    </row>
    <row r="32" spans="1:11" s="4" customFormat="1" ht="19.5" customHeight="1">
      <c r="A32" s="9" t="s">
        <v>62</v>
      </c>
      <c r="B32" s="16">
        <v>10606000000000110</v>
      </c>
      <c r="C32" s="10">
        <f>C33+C34</f>
        <v>4595.7</v>
      </c>
      <c r="D32" s="10">
        <f>D33+D34</f>
        <v>-5492.1</v>
      </c>
      <c r="E32" s="28">
        <f t="shared" si="0"/>
        <v>-1.1950518963378811</v>
      </c>
      <c r="F32" s="28">
        <f>D32/D6</f>
        <v>-0.7058982301453671</v>
      </c>
      <c r="G32" s="10">
        <f>G33+G34</f>
        <v>9486.1</v>
      </c>
      <c r="H32" s="10">
        <f>H33+H34</f>
        <v>1902.4</v>
      </c>
      <c r="I32" s="28">
        <f aca="true" t="shared" si="3" ref="I32:I63">H32/G32</f>
        <v>0.20054606213301568</v>
      </c>
      <c r="J32" s="28">
        <f>H32/H6</f>
        <v>0.12620071113941517</v>
      </c>
      <c r="K32" s="33">
        <f t="shared" si="2"/>
        <v>-2.8869322960470987</v>
      </c>
    </row>
    <row r="33" spans="1:11" s="4" customFormat="1" ht="19.5" customHeight="1">
      <c r="A33" s="11" t="s">
        <v>33</v>
      </c>
      <c r="B33" s="16">
        <v>10606030030000110</v>
      </c>
      <c r="C33" s="12">
        <v>5932.5</v>
      </c>
      <c r="D33" s="12">
        <v>631.9</v>
      </c>
      <c r="E33" s="29">
        <f t="shared" si="0"/>
        <v>0.10651495996628739</v>
      </c>
      <c r="F33" s="29">
        <f>D33/D6</f>
        <v>0.08121794789404006</v>
      </c>
      <c r="G33" s="12">
        <v>3401.8</v>
      </c>
      <c r="H33" s="12">
        <v>993.9</v>
      </c>
      <c r="I33" s="29">
        <f t="shared" si="3"/>
        <v>0.2921688517843494</v>
      </c>
      <c r="J33" s="29">
        <f>H33/H6</f>
        <v>0.06593297245661518</v>
      </c>
      <c r="K33" s="34">
        <f t="shared" si="2"/>
        <v>0.6357782473085823</v>
      </c>
    </row>
    <row r="34" spans="1:11" s="4" customFormat="1" ht="19.5" customHeight="1">
      <c r="A34" s="11" t="s">
        <v>85</v>
      </c>
      <c r="B34" s="16">
        <v>10606040000000110</v>
      </c>
      <c r="C34" s="12">
        <v>-1336.8</v>
      </c>
      <c r="D34" s="12">
        <v>-6124</v>
      </c>
      <c r="E34" s="29">
        <f t="shared" si="0"/>
        <v>4.581089168162777</v>
      </c>
      <c r="F34" s="29">
        <f>D34/D6</f>
        <v>-0.7871161780394071</v>
      </c>
      <c r="G34" s="12">
        <v>6084.3</v>
      </c>
      <c r="H34" s="12">
        <v>908.5</v>
      </c>
      <c r="I34" s="29">
        <f t="shared" si="3"/>
        <v>0.14931873839225548</v>
      </c>
      <c r="J34" s="29">
        <f>H34/H6</f>
        <v>0.06026773868279998</v>
      </c>
      <c r="K34" s="34">
        <f t="shared" si="2"/>
        <v>-6.740781507980187</v>
      </c>
    </row>
    <row r="35" spans="1:11" s="4" customFormat="1" ht="19.5" customHeight="1">
      <c r="A35" s="7" t="s">
        <v>36</v>
      </c>
      <c r="B35" s="16">
        <v>10800000000000000</v>
      </c>
      <c r="C35" s="8">
        <f>C36+C38</f>
        <v>804</v>
      </c>
      <c r="D35" s="8">
        <f>D36+D38</f>
        <v>261.8</v>
      </c>
      <c r="E35" s="27">
        <f t="shared" si="0"/>
        <v>0.3256218905472637</v>
      </c>
      <c r="F35" s="27">
        <f>D35/D6</f>
        <v>0.03364908808143645</v>
      </c>
      <c r="G35" s="8">
        <f>G36+G38</f>
        <v>734</v>
      </c>
      <c r="H35" s="8">
        <f>H36+H38</f>
        <v>336.3</v>
      </c>
      <c r="I35" s="27">
        <f t="shared" si="3"/>
        <v>0.45817438692098095</v>
      </c>
      <c r="J35" s="27">
        <f>H35/H6</f>
        <v>0.022309345645597837</v>
      </c>
      <c r="K35" s="32">
        <f t="shared" si="2"/>
        <v>0.7784716027356527</v>
      </c>
    </row>
    <row r="36" spans="1:11" s="4" customFormat="1" ht="37.5" customHeight="1">
      <c r="A36" s="9" t="s">
        <v>47</v>
      </c>
      <c r="B36" s="16">
        <v>10803000010000110</v>
      </c>
      <c r="C36" s="10">
        <f>C37</f>
        <v>750</v>
      </c>
      <c r="D36" s="10">
        <f>D37</f>
        <v>214.2</v>
      </c>
      <c r="E36" s="28">
        <f t="shared" si="0"/>
        <v>0.28559999999999997</v>
      </c>
      <c r="F36" s="28">
        <f>D36/D6</f>
        <v>0.027531072066629816</v>
      </c>
      <c r="G36" s="10">
        <f>G37</f>
        <v>700</v>
      </c>
      <c r="H36" s="10">
        <f>H37</f>
        <v>313.1</v>
      </c>
      <c r="I36" s="28">
        <f t="shared" si="3"/>
        <v>0.44728571428571434</v>
      </c>
      <c r="J36" s="28">
        <f>H36/H6</f>
        <v>0.020770312582922043</v>
      </c>
      <c r="K36" s="33">
        <f t="shared" si="2"/>
        <v>0.6841264771638453</v>
      </c>
    </row>
    <row r="37" spans="1:11" s="4" customFormat="1" ht="61.5" customHeight="1">
      <c r="A37" s="11" t="s">
        <v>66</v>
      </c>
      <c r="B37" s="16">
        <v>10803010010000110</v>
      </c>
      <c r="C37" s="12">
        <v>750</v>
      </c>
      <c r="D37" s="12">
        <v>214.2</v>
      </c>
      <c r="E37" s="29">
        <f t="shared" si="0"/>
        <v>0.28559999999999997</v>
      </c>
      <c r="F37" s="29">
        <f>D37/D6</f>
        <v>0.027531072066629816</v>
      </c>
      <c r="G37" s="12">
        <v>700</v>
      </c>
      <c r="H37" s="12">
        <v>313.1</v>
      </c>
      <c r="I37" s="29">
        <f t="shared" si="3"/>
        <v>0.44728571428571434</v>
      </c>
      <c r="J37" s="29">
        <f>H37/H6</f>
        <v>0.020770312582922043</v>
      </c>
      <c r="K37" s="34">
        <f t="shared" si="2"/>
        <v>0.6841264771638453</v>
      </c>
    </row>
    <row r="38" spans="1:11" s="4" customFormat="1" ht="49.5" customHeight="1">
      <c r="A38" s="9" t="s">
        <v>39</v>
      </c>
      <c r="B38" s="16">
        <v>10804000010000110</v>
      </c>
      <c r="C38" s="10">
        <f>C39</f>
        <v>54</v>
      </c>
      <c r="D38" s="10">
        <f>D39</f>
        <v>47.6</v>
      </c>
      <c r="E38" s="28">
        <f aca="true" t="shared" si="4" ref="E38:E69">D38/C38</f>
        <v>0.8814814814814815</v>
      </c>
      <c r="F38" s="28">
        <f>D38/D6</f>
        <v>0.006118016014806626</v>
      </c>
      <c r="G38" s="10">
        <f>G39</f>
        <v>34</v>
      </c>
      <c r="H38" s="10">
        <f>H39</f>
        <v>23.2</v>
      </c>
      <c r="I38" s="28">
        <f t="shared" si="3"/>
        <v>0.6823529411764706</v>
      </c>
      <c r="J38" s="28">
        <f>H38/H6</f>
        <v>0.0015390330626757947</v>
      </c>
      <c r="K38" s="33">
        <f aca="true" t="shared" si="5" ref="K38:K69">D38/H38</f>
        <v>2.0517241379310347</v>
      </c>
    </row>
    <row r="39" spans="1:11" s="4" customFormat="1" ht="85.5" customHeight="1">
      <c r="A39" s="11" t="s">
        <v>6</v>
      </c>
      <c r="B39" s="16">
        <v>10804020010000110</v>
      </c>
      <c r="C39" s="12">
        <v>54</v>
      </c>
      <c r="D39" s="12">
        <v>47.6</v>
      </c>
      <c r="E39" s="29">
        <f t="shared" si="4"/>
        <v>0.8814814814814815</v>
      </c>
      <c r="F39" s="29">
        <f>D39/D6</f>
        <v>0.006118016014806626</v>
      </c>
      <c r="G39" s="12">
        <v>34</v>
      </c>
      <c r="H39" s="12">
        <v>23.2</v>
      </c>
      <c r="I39" s="29">
        <f t="shared" si="3"/>
        <v>0.6823529411764706</v>
      </c>
      <c r="J39" s="29">
        <f>H39/H6</f>
        <v>0.0015390330626757947</v>
      </c>
      <c r="K39" s="34">
        <f t="shared" si="5"/>
        <v>2.0517241379310347</v>
      </c>
    </row>
    <row r="40" spans="1:11" s="4" customFormat="1" ht="61.5" customHeight="1">
      <c r="A40" s="7" t="s">
        <v>24</v>
      </c>
      <c r="B40" s="16">
        <v>10900000000000000</v>
      </c>
      <c r="C40" s="8">
        <f>C41</f>
        <v>0</v>
      </c>
      <c r="D40" s="8">
        <f>D41</f>
        <v>0</v>
      </c>
      <c r="E40" s="27" t="e">
        <f t="shared" si="4"/>
        <v>#DIV/0!</v>
      </c>
      <c r="F40" s="27">
        <f>D40/D6</f>
        <v>0</v>
      </c>
      <c r="G40" s="8">
        <f>G41</f>
        <v>5</v>
      </c>
      <c r="H40" s="25">
        <f>H41</f>
        <v>0</v>
      </c>
      <c r="I40" s="27">
        <f t="shared" si="3"/>
        <v>0</v>
      </c>
      <c r="J40" s="27">
        <f>H40/H6</f>
        <v>0</v>
      </c>
      <c r="K40" s="32" t="e">
        <f t="shared" si="5"/>
        <v>#DIV/0!</v>
      </c>
    </row>
    <row r="41" spans="1:11" s="4" customFormat="1" ht="19.5" customHeight="1">
      <c r="A41" s="9" t="s">
        <v>23</v>
      </c>
      <c r="B41" s="16">
        <v>10904000000000110</v>
      </c>
      <c r="C41" s="10">
        <f>C42</f>
        <v>0</v>
      </c>
      <c r="D41" s="10">
        <f>D42</f>
        <v>0</v>
      </c>
      <c r="E41" s="28" t="e">
        <f t="shared" si="4"/>
        <v>#DIV/0!</v>
      </c>
      <c r="F41" s="28">
        <f>D41/D6</f>
        <v>0</v>
      </c>
      <c r="G41" s="10">
        <f>G42</f>
        <v>5</v>
      </c>
      <c r="H41" s="10">
        <f>H42</f>
        <v>0</v>
      </c>
      <c r="I41" s="28">
        <f t="shared" si="3"/>
        <v>0</v>
      </c>
      <c r="J41" s="28">
        <f>H41/H6</f>
        <v>0</v>
      </c>
      <c r="K41" s="33" t="e">
        <f t="shared" si="5"/>
        <v>#DIV/0!</v>
      </c>
    </row>
    <row r="42" spans="1:11" s="4" customFormat="1" ht="24.75" customHeight="1">
      <c r="A42" s="11" t="s">
        <v>18</v>
      </c>
      <c r="B42" s="16">
        <v>10904053050000100</v>
      </c>
      <c r="C42" s="12"/>
      <c r="D42" s="13"/>
      <c r="E42" s="29" t="e">
        <f t="shared" si="4"/>
        <v>#DIV/0!</v>
      </c>
      <c r="F42" s="29">
        <f>D42/D6</f>
        <v>0</v>
      </c>
      <c r="G42" s="12">
        <v>5</v>
      </c>
      <c r="H42" s="12">
        <v>0</v>
      </c>
      <c r="I42" s="29">
        <f t="shared" si="3"/>
        <v>0</v>
      </c>
      <c r="J42" s="29">
        <f>H42/H6</f>
        <v>0</v>
      </c>
      <c r="K42" s="34" t="e">
        <f t="shared" si="5"/>
        <v>#DIV/0!</v>
      </c>
    </row>
    <row r="43" spans="1:11" s="4" customFormat="1" ht="76.5" customHeight="1">
      <c r="A43" s="7" t="s">
        <v>74</v>
      </c>
      <c r="B43" s="16">
        <v>11100000000000000</v>
      </c>
      <c r="C43" s="8">
        <f>C44</f>
        <v>901.2</v>
      </c>
      <c r="D43" s="8">
        <f>D44</f>
        <v>196.8</v>
      </c>
      <c r="E43" s="27">
        <f t="shared" si="4"/>
        <v>0.21837549933422104</v>
      </c>
      <c r="F43" s="27">
        <f>D43/D6</f>
        <v>0.025294654447771934</v>
      </c>
      <c r="G43" s="8">
        <f>G44</f>
        <v>428.9</v>
      </c>
      <c r="H43" s="8">
        <f>H44</f>
        <v>267.7</v>
      </c>
      <c r="I43" s="27">
        <f t="shared" si="3"/>
        <v>0.6241548146421078</v>
      </c>
      <c r="J43" s="27">
        <f>J45+J46</f>
        <v>0.01775858408958234</v>
      </c>
      <c r="K43" s="32">
        <f t="shared" si="5"/>
        <v>0.7351512887560703</v>
      </c>
    </row>
    <row r="44" spans="1:11" s="4" customFormat="1" ht="109.5" customHeight="1">
      <c r="A44" s="9" t="s">
        <v>71</v>
      </c>
      <c r="B44" s="16">
        <v>11105000000000120</v>
      </c>
      <c r="C44" s="10">
        <f>C45+C46</f>
        <v>901.2</v>
      </c>
      <c r="D44" s="10">
        <f>D45+D46</f>
        <v>196.8</v>
      </c>
      <c r="E44" s="28">
        <f t="shared" si="4"/>
        <v>0.21837549933422104</v>
      </c>
      <c r="F44" s="28">
        <f>D44/D6</f>
        <v>0.025294654447771934</v>
      </c>
      <c r="G44" s="10">
        <f>G45+G46</f>
        <v>428.9</v>
      </c>
      <c r="H44" s="10">
        <f>H45+H46</f>
        <v>267.7</v>
      </c>
      <c r="I44" s="28">
        <f t="shared" si="3"/>
        <v>0.6241548146421078</v>
      </c>
      <c r="J44" s="28">
        <f>H44/H6</f>
        <v>0.01775858408958234</v>
      </c>
      <c r="K44" s="33">
        <f t="shared" si="5"/>
        <v>0.7351512887560703</v>
      </c>
    </row>
    <row r="45" spans="1:11" s="4" customFormat="1" ht="73.5" customHeight="1">
      <c r="A45" s="11" t="s">
        <v>53</v>
      </c>
      <c r="B45" s="16">
        <v>11105013000000100</v>
      </c>
      <c r="C45" s="12">
        <v>569.2</v>
      </c>
      <c r="D45" s="12">
        <v>76.8</v>
      </c>
      <c r="E45" s="29">
        <f t="shared" si="4"/>
        <v>0.13492621222768797</v>
      </c>
      <c r="F45" s="29">
        <f>D45/D6</f>
        <v>0.009871084662545144</v>
      </c>
      <c r="G45" s="12">
        <v>170.9</v>
      </c>
      <c r="H45" s="12">
        <v>116.8</v>
      </c>
      <c r="I45" s="29">
        <f t="shared" si="3"/>
        <v>0.6834406085430076</v>
      </c>
      <c r="J45" s="29">
        <f>H45/H6</f>
        <v>0.007748235418988484</v>
      </c>
      <c r="K45" s="34">
        <f t="shared" si="5"/>
        <v>0.6575342465753424</v>
      </c>
    </row>
    <row r="46" spans="1:11" s="4" customFormat="1" ht="85.5" customHeight="1">
      <c r="A46" s="11" t="s">
        <v>56</v>
      </c>
      <c r="B46" s="16">
        <v>11105030000000120</v>
      </c>
      <c r="C46" s="12">
        <v>332</v>
      </c>
      <c r="D46" s="12">
        <v>120</v>
      </c>
      <c r="E46" s="29">
        <f t="shared" si="4"/>
        <v>0.3614457831325301</v>
      </c>
      <c r="F46" s="29">
        <f>D46/D6</f>
        <v>0.015423569785226788</v>
      </c>
      <c r="G46" s="12">
        <v>258</v>
      </c>
      <c r="H46" s="12">
        <v>150.9</v>
      </c>
      <c r="I46" s="29">
        <f t="shared" si="3"/>
        <v>0.5848837209302326</v>
      </c>
      <c r="J46" s="29">
        <f>H46/H6</f>
        <v>0.010010348670593855</v>
      </c>
      <c r="K46" s="34">
        <f t="shared" si="5"/>
        <v>0.7952286282306162</v>
      </c>
    </row>
    <row r="47" spans="1:11" s="4" customFormat="1" ht="31.5" customHeight="1">
      <c r="A47" s="7" t="s">
        <v>84</v>
      </c>
      <c r="B47" s="16">
        <v>11200000000000000</v>
      </c>
      <c r="C47" s="8">
        <f>C48</f>
        <v>78.5</v>
      </c>
      <c r="D47" s="8">
        <f>D48</f>
        <v>23.6</v>
      </c>
      <c r="E47" s="27">
        <f t="shared" si="4"/>
        <v>0.3006369426751593</v>
      </c>
      <c r="F47" s="27">
        <f>D47/D6</f>
        <v>0.0030333020577612687</v>
      </c>
      <c r="G47" s="8">
        <f>G48</f>
        <v>54.4</v>
      </c>
      <c r="H47" s="8">
        <f>H48</f>
        <v>56.4</v>
      </c>
      <c r="I47" s="27">
        <f t="shared" si="3"/>
        <v>1.036764705882353</v>
      </c>
      <c r="J47" s="27">
        <f>H47/H6</f>
        <v>0.0037414424454704663</v>
      </c>
      <c r="K47" s="32">
        <f t="shared" si="5"/>
        <v>0.4184397163120568</v>
      </c>
    </row>
    <row r="48" spans="1:11" s="4" customFormat="1" ht="24.75" customHeight="1">
      <c r="A48" s="9" t="s">
        <v>25</v>
      </c>
      <c r="B48" s="16">
        <v>11201000010000120</v>
      </c>
      <c r="C48" s="10">
        <f>C49+C50+C51</f>
        <v>78.5</v>
      </c>
      <c r="D48" s="10">
        <f>D49+D50+D51</f>
        <v>23.6</v>
      </c>
      <c r="E48" s="28">
        <f t="shared" si="4"/>
        <v>0.3006369426751593</v>
      </c>
      <c r="F48" s="28">
        <f>D48/D6</f>
        <v>0.0030333020577612687</v>
      </c>
      <c r="G48" s="10">
        <f>G49+G50+G51</f>
        <v>54.4</v>
      </c>
      <c r="H48" s="10">
        <f>H49+H50+H51</f>
        <v>56.4</v>
      </c>
      <c r="I48" s="28">
        <f t="shared" si="3"/>
        <v>1.036764705882353</v>
      </c>
      <c r="J48" s="28">
        <f>H48/H6</f>
        <v>0.0037414424454704663</v>
      </c>
      <c r="K48" s="33">
        <f t="shared" si="5"/>
        <v>0.4184397163120568</v>
      </c>
    </row>
    <row r="49" spans="1:11" s="4" customFormat="1" ht="37.5" customHeight="1">
      <c r="A49" s="11" t="s">
        <v>82</v>
      </c>
      <c r="B49" s="16">
        <v>11201010010000120</v>
      </c>
      <c r="C49" s="12">
        <v>63.5</v>
      </c>
      <c r="D49" s="12">
        <v>4.9</v>
      </c>
      <c r="E49" s="29">
        <f t="shared" si="4"/>
        <v>0.07716535433070866</v>
      </c>
      <c r="F49" s="29">
        <f>D49/D6</f>
        <v>0.000629795766230094</v>
      </c>
      <c r="G49" s="12">
        <v>12.4</v>
      </c>
      <c r="H49" s="12">
        <v>3.5</v>
      </c>
      <c r="I49" s="29">
        <f t="shared" si="3"/>
        <v>0.282258064516129</v>
      </c>
      <c r="J49" s="29">
        <f>H49/H6</f>
        <v>0.00023218171204160697</v>
      </c>
      <c r="K49" s="34">
        <f t="shared" si="5"/>
        <v>1.4000000000000001</v>
      </c>
    </row>
    <row r="50" spans="1:11" s="4" customFormat="1" ht="37.5" customHeight="1">
      <c r="A50" s="11" t="s">
        <v>37</v>
      </c>
      <c r="B50" s="16">
        <v>11201020010000120</v>
      </c>
      <c r="C50" s="12">
        <v>5</v>
      </c>
      <c r="D50" s="12">
        <v>1.5</v>
      </c>
      <c r="E50" s="29">
        <f t="shared" si="4"/>
        <v>0.3</v>
      </c>
      <c r="F50" s="29">
        <f>D50/D6</f>
        <v>0.00019279462231533485</v>
      </c>
      <c r="G50" s="12">
        <v>5</v>
      </c>
      <c r="H50" s="12">
        <v>2</v>
      </c>
      <c r="I50" s="29">
        <f t="shared" si="3"/>
        <v>0.4</v>
      </c>
      <c r="J50" s="29">
        <f>H50/H6</f>
        <v>0.0001326752640237754</v>
      </c>
      <c r="K50" s="34">
        <f t="shared" si="5"/>
        <v>0.75</v>
      </c>
    </row>
    <row r="51" spans="1:11" s="4" customFormat="1" ht="24.75" customHeight="1">
      <c r="A51" s="11" t="s">
        <v>26</v>
      </c>
      <c r="B51" s="16">
        <v>11201040010000120</v>
      </c>
      <c r="C51" s="12">
        <v>10</v>
      </c>
      <c r="D51" s="12">
        <v>17.2</v>
      </c>
      <c r="E51" s="29">
        <f t="shared" si="4"/>
        <v>1.72</v>
      </c>
      <c r="F51" s="29">
        <f>D51/D6</f>
        <v>0.0022107116692158396</v>
      </c>
      <c r="G51" s="12">
        <v>37</v>
      </c>
      <c r="H51" s="12">
        <v>50.9</v>
      </c>
      <c r="I51" s="29">
        <f t="shared" si="3"/>
        <v>1.3756756756756756</v>
      </c>
      <c r="J51" s="29">
        <f>H51/H6</f>
        <v>0.003376585469405084</v>
      </c>
      <c r="K51" s="34">
        <f t="shared" si="5"/>
        <v>0.3379174852652259</v>
      </c>
    </row>
    <row r="52" spans="1:11" s="4" customFormat="1" ht="61.5" customHeight="1">
      <c r="A52" s="7" t="s">
        <v>11</v>
      </c>
      <c r="B52" s="16">
        <v>11300000000000000</v>
      </c>
      <c r="C52" s="8">
        <f>C53</f>
        <v>0</v>
      </c>
      <c r="D52" s="8">
        <f>D53</f>
        <v>0</v>
      </c>
      <c r="E52" s="27" t="e">
        <f t="shared" si="4"/>
        <v>#DIV/0!</v>
      </c>
      <c r="F52" s="27">
        <f>D52/D6</f>
        <v>0</v>
      </c>
      <c r="G52" s="8">
        <f>G53</f>
        <v>7</v>
      </c>
      <c r="H52" s="8">
        <f>H53</f>
        <v>7</v>
      </c>
      <c r="I52" s="27">
        <f t="shared" si="3"/>
        <v>1</v>
      </c>
      <c r="J52" s="27">
        <f>H52/H6</f>
        <v>0.00046436342408321394</v>
      </c>
      <c r="K52" s="32">
        <f t="shared" si="5"/>
        <v>0</v>
      </c>
    </row>
    <row r="53" spans="1:11" s="4" customFormat="1" ht="24.75" customHeight="1">
      <c r="A53" s="11" t="s">
        <v>10</v>
      </c>
      <c r="B53" s="16">
        <v>11302990000000130</v>
      </c>
      <c r="C53" s="12"/>
      <c r="D53" s="12"/>
      <c r="E53" s="29" t="e">
        <f t="shared" si="4"/>
        <v>#DIV/0!</v>
      </c>
      <c r="F53" s="29">
        <f>D53/D6</f>
        <v>0</v>
      </c>
      <c r="G53" s="12">
        <v>7</v>
      </c>
      <c r="H53" s="12">
        <v>7</v>
      </c>
      <c r="I53" s="29">
        <f t="shared" si="3"/>
        <v>1</v>
      </c>
      <c r="J53" s="29">
        <f>H53/H6</f>
        <v>0.00046436342408321394</v>
      </c>
      <c r="K53" s="34">
        <f t="shared" si="5"/>
        <v>0</v>
      </c>
    </row>
    <row r="54" spans="1:11" s="4" customFormat="1" ht="46.5" customHeight="1">
      <c r="A54" s="7" t="s">
        <v>75</v>
      </c>
      <c r="B54" s="16">
        <v>11400000000000000</v>
      </c>
      <c r="C54" s="8">
        <f>C55+C57</f>
        <v>5686.299999999999</v>
      </c>
      <c r="D54" s="8">
        <f>D55+D57</f>
        <v>201.5</v>
      </c>
      <c r="E54" s="27">
        <f t="shared" si="4"/>
        <v>0.03543604804530187</v>
      </c>
      <c r="F54" s="27">
        <f>D54/D6</f>
        <v>0.025898744264359983</v>
      </c>
      <c r="G54" s="8">
        <f>G55+G57</f>
        <v>793.9</v>
      </c>
      <c r="H54" s="8">
        <f>H55+H57</f>
        <v>38.5</v>
      </c>
      <c r="I54" s="27">
        <f t="shared" si="3"/>
        <v>0.048494772641390606</v>
      </c>
      <c r="J54" s="27">
        <f>H54/H6</f>
        <v>0.0025539988324576766</v>
      </c>
      <c r="K54" s="32">
        <f t="shared" si="5"/>
        <v>5.233766233766234</v>
      </c>
    </row>
    <row r="55" spans="1:11" s="4" customFormat="1" ht="97.5" customHeight="1">
      <c r="A55" s="9" t="s">
        <v>58</v>
      </c>
      <c r="B55" s="16">
        <v>11402000000000000</v>
      </c>
      <c r="C55" s="10">
        <f>C56</f>
        <v>3028.6</v>
      </c>
      <c r="D55" s="10">
        <f>D56</f>
        <v>15.1</v>
      </c>
      <c r="E55" s="28">
        <f t="shared" si="4"/>
        <v>0.004985802020735654</v>
      </c>
      <c r="F55" s="28">
        <f>D55/D6</f>
        <v>0.0019407991979743708</v>
      </c>
      <c r="G55" s="10">
        <f>G56</f>
        <v>752.3</v>
      </c>
      <c r="H55" s="10">
        <f>H56</f>
        <v>0</v>
      </c>
      <c r="I55" s="28">
        <f t="shared" si="3"/>
        <v>0</v>
      </c>
      <c r="J55" s="28">
        <f>H55/H6</f>
        <v>0</v>
      </c>
      <c r="K55" s="33" t="e">
        <f t="shared" si="5"/>
        <v>#DIV/0!</v>
      </c>
    </row>
    <row r="56" spans="1:11" s="4" customFormat="1" ht="109.5" customHeight="1">
      <c r="A56" s="11" t="s">
        <v>79</v>
      </c>
      <c r="B56" s="16">
        <v>11402053050000400</v>
      </c>
      <c r="C56" s="12">
        <v>3028.6</v>
      </c>
      <c r="D56" s="36">
        <v>15.1</v>
      </c>
      <c r="E56" s="29">
        <f t="shared" si="4"/>
        <v>0.004985802020735654</v>
      </c>
      <c r="F56" s="29">
        <f>D56/D6</f>
        <v>0.0019407991979743708</v>
      </c>
      <c r="G56" s="12">
        <v>752.3</v>
      </c>
      <c r="H56" s="12">
        <v>0</v>
      </c>
      <c r="I56" s="29">
        <f t="shared" si="3"/>
        <v>0</v>
      </c>
      <c r="J56" s="29">
        <f>H56/H6</f>
        <v>0</v>
      </c>
      <c r="K56" s="34" t="e">
        <f t="shared" si="5"/>
        <v>#DIV/0!</v>
      </c>
    </row>
    <row r="57" spans="1:11" s="4" customFormat="1" ht="49.5" customHeight="1">
      <c r="A57" s="9" t="s">
        <v>17</v>
      </c>
      <c r="B57" s="16">
        <v>11406000000000430</v>
      </c>
      <c r="C57" s="10">
        <f>C58</f>
        <v>2657.7</v>
      </c>
      <c r="D57" s="10">
        <f>D58</f>
        <v>186.4</v>
      </c>
      <c r="E57" s="28">
        <f t="shared" si="4"/>
        <v>0.07013583173420627</v>
      </c>
      <c r="F57" s="28">
        <f>D57/D6</f>
        <v>0.023957945066385614</v>
      </c>
      <c r="G57" s="10">
        <f>G58</f>
        <v>41.6</v>
      </c>
      <c r="H57" s="10">
        <f>H58</f>
        <v>38.5</v>
      </c>
      <c r="I57" s="28">
        <f t="shared" si="3"/>
        <v>0.9254807692307692</v>
      </c>
      <c r="J57" s="28">
        <f>H57/H6</f>
        <v>0.0025539988324576766</v>
      </c>
      <c r="K57" s="33">
        <f t="shared" si="5"/>
        <v>4.841558441558441</v>
      </c>
    </row>
    <row r="58" spans="1:11" s="4" customFormat="1" ht="43.5" customHeight="1">
      <c r="A58" s="17" t="s">
        <v>92</v>
      </c>
      <c r="B58" s="16">
        <v>11406013100000400</v>
      </c>
      <c r="C58" s="12">
        <v>2657.7</v>
      </c>
      <c r="D58" s="12">
        <v>186.4</v>
      </c>
      <c r="E58" s="29">
        <f t="shared" si="4"/>
        <v>0.07013583173420627</v>
      </c>
      <c r="F58" s="29">
        <f>D58/D6</f>
        <v>0.023957945066385614</v>
      </c>
      <c r="G58" s="12">
        <v>41.6</v>
      </c>
      <c r="H58" s="12">
        <v>38.5</v>
      </c>
      <c r="I58" s="29">
        <f t="shared" si="3"/>
        <v>0.9254807692307692</v>
      </c>
      <c r="J58" s="29">
        <f>H58/H6</f>
        <v>0.0025539988324576766</v>
      </c>
      <c r="K58" s="34">
        <f t="shared" si="5"/>
        <v>4.841558441558441</v>
      </c>
    </row>
    <row r="59" spans="1:11" s="4" customFormat="1" ht="31.5" customHeight="1">
      <c r="A59" s="7" t="s">
        <v>34</v>
      </c>
      <c r="B59" s="16">
        <v>11600000000000000</v>
      </c>
      <c r="C59" s="8">
        <f>C60+C63+C64+C66+C70+C71+C72+C73+C74+C75+C76</f>
        <v>770.5</v>
      </c>
      <c r="D59" s="8">
        <f>D60+D63+D64+D66+D70+D71+D72+D73+D74+D75+D76</f>
        <v>582.1</v>
      </c>
      <c r="E59" s="27">
        <f t="shared" si="4"/>
        <v>0.755483452303699</v>
      </c>
      <c r="F59" s="27">
        <f>D59/D6</f>
        <v>0.07481716643317095</v>
      </c>
      <c r="G59" s="8">
        <f>G60+G63+G64+G66+G70+G71+G72+G73+G74+G75+G76</f>
        <v>1157.8</v>
      </c>
      <c r="H59" s="8">
        <f>H60+H63+H64+H66+H70+H71+H72+H73+H74+H75+H76</f>
        <v>603.3</v>
      </c>
      <c r="I59" s="27">
        <f t="shared" si="3"/>
        <v>0.5210744515460356</v>
      </c>
      <c r="J59" s="27">
        <f>J60+J63+J64+J66+J70+J71+J72+J73+J74+J75+J76</f>
        <v>0.04002149339277185</v>
      </c>
      <c r="K59" s="32">
        <f t="shared" si="5"/>
        <v>0.9648599370130948</v>
      </c>
    </row>
    <row r="60" spans="1:11" s="4" customFormat="1" ht="37.5" customHeight="1">
      <c r="A60" s="9" t="s">
        <v>13</v>
      </c>
      <c r="B60" s="16">
        <v>11603000000000140</v>
      </c>
      <c r="C60" s="10">
        <f>C61+C62</f>
        <v>26</v>
      </c>
      <c r="D60" s="10">
        <f>D61+D62</f>
        <v>6.6</v>
      </c>
      <c r="E60" s="28">
        <f t="shared" si="4"/>
        <v>0.25384615384615383</v>
      </c>
      <c r="F60" s="28">
        <f>D60/D6</f>
        <v>0.0008482963381874734</v>
      </c>
      <c r="G60" s="10">
        <f>G61+G62</f>
        <v>18.1</v>
      </c>
      <c r="H60" s="10">
        <f>H61+H62</f>
        <v>5.8</v>
      </c>
      <c r="I60" s="28">
        <f t="shared" si="3"/>
        <v>0.3204419889502762</v>
      </c>
      <c r="J60" s="28">
        <f>H60/H6</f>
        <v>0.00038475826566894866</v>
      </c>
      <c r="K60" s="33">
        <f t="shared" si="5"/>
        <v>1.1379310344827587</v>
      </c>
    </row>
    <row r="61" spans="1:11" s="4" customFormat="1" ht="85.5" customHeight="1">
      <c r="A61" s="11" t="s">
        <v>20</v>
      </c>
      <c r="B61" s="16">
        <v>11603010010000140</v>
      </c>
      <c r="C61" s="12">
        <v>23</v>
      </c>
      <c r="D61" s="12">
        <v>5.6</v>
      </c>
      <c r="E61" s="29">
        <f t="shared" si="4"/>
        <v>0.2434782608695652</v>
      </c>
      <c r="F61" s="29">
        <f>D61/D6</f>
        <v>0.00071976658997725</v>
      </c>
      <c r="G61" s="12">
        <v>18</v>
      </c>
      <c r="H61" s="12">
        <v>5.7</v>
      </c>
      <c r="I61" s="29">
        <f t="shared" si="3"/>
        <v>0.31666666666666665</v>
      </c>
      <c r="J61" s="29">
        <f>H61/H6</f>
        <v>0.0003781245024677599</v>
      </c>
      <c r="K61" s="34">
        <f t="shared" si="5"/>
        <v>0.9824561403508771</v>
      </c>
    </row>
    <row r="62" spans="1:11" s="4" customFormat="1" ht="61.5" customHeight="1">
      <c r="A62" s="11" t="s">
        <v>61</v>
      </c>
      <c r="B62" s="16">
        <v>11603030010000140</v>
      </c>
      <c r="C62" s="12">
        <v>3</v>
      </c>
      <c r="D62" s="12">
        <v>1</v>
      </c>
      <c r="E62" s="29">
        <f t="shared" si="4"/>
        <v>0.3333333333333333</v>
      </c>
      <c r="F62" s="29">
        <f>D62/D6</f>
        <v>0.00012852974821022325</v>
      </c>
      <c r="G62" s="12">
        <v>0.1</v>
      </c>
      <c r="H62" s="12">
        <v>0.1</v>
      </c>
      <c r="I62" s="29">
        <f t="shared" si="3"/>
        <v>1</v>
      </c>
      <c r="J62" s="29">
        <f>H62/H6</f>
        <v>6.633763201188771E-06</v>
      </c>
      <c r="K62" s="34">
        <f t="shared" si="5"/>
        <v>10</v>
      </c>
    </row>
    <row r="63" spans="1:11" s="4" customFormat="1" ht="73.5" customHeight="1">
      <c r="A63" s="9" t="s">
        <v>5</v>
      </c>
      <c r="B63" s="16">
        <v>11606000010000140</v>
      </c>
      <c r="C63" s="10">
        <v>25</v>
      </c>
      <c r="D63" s="10">
        <v>14</v>
      </c>
      <c r="E63" s="28">
        <f t="shared" si="4"/>
        <v>0.56</v>
      </c>
      <c r="F63" s="28">
        <f>D63/D6</f>
        <v>0.0017994164749431253</v>
      </c>
      <c r="G63" s="10">
        <v>8</v>
      </c>
      <c r="H63" s="10">
        <v>8</v>
      </c>
      <c r="I63" s="28">
        <f t="shared" si="3"/>
        <v>1</v>
      </c>
      <c r="J63" s="28">
        <f>H63/H6</f>
        <v>0.0005307010560951016</v>
      </c>
      <c r="K63" s="33">
        <f t="shared" si="5"/>
        <v>1.75</v>
      </c>
    </row>
    <row r="64" spans="1:11" s="4" customFormat="1" ht="73.5" customHeight="1">
      <c r="A64" s="9" t="s">
        <v>35</v>
      </c>
      <c r="B64" s="16">
        <v>11608000010000140</v>
      </c>
      <c r="C64" s="10">
        <f>C65</f>
        <v>15</v>
      </c>
      <c r="D64" s="10">
        <f>D65</f>
        <v>29</v>
      </c>
      <c r="E64" s="28">
        <f t="shared" si="4"/>
        <v>1.9333333333333333</v>
      </c>
      <c r="F64" s="28">
        <f>D64/D6</f>
        <v>0.003727362698096474</v>
      </c>
      <c r="G64" s="10">
        <f>G65</f>
        <v>1</v>
      </c>
      <c r="H64" s="10">
        <f>H65</f>
        <v>0</v>
      </c>
      <c r="I64" s="28">
        <f aca="true" t="shared" si="6" ref="I64:I81">H64/G64</f>
        <v>0</v>
      </c>
      <c r="J64" s="28">
        <f>H64/H6</f>
        <v>0</v>
      </c>
      <c r="K64" s="33" t="e">
        <f t="shared" si="5"/>
        <v>#DIV/0!</v>
      </c>
    </row>
    <row r="65" spans="1:11" s="4" customFormat="1" ht="61.5" customHeight="1">
      <c r="A65" s="11" t="s">
        <v>52</v>
      </c>
      <c r="B65" s="16">
        <v>11608010010000140</v>
      </c>
      <c r="C65" s="12">
        <v>15</v>
      </c>
      <c r="D65" s="12">
        <v>29</v>
      </c>
      <c r="E65" s="29">
        <f t="shared" si="4"/>
        <v>1.9333333333333333</v>
      </c>
      <c r="F65" s="29">
        <f>D65/D6</f>
        <v>0.003727362698096474</v>
      </c>
      <c r="G65" s="12">
        <v>1</v>
      </c>
      <c r="H65" s="12">
        <v>0</v>
      </c>
      <c r="I65" s="29">
        <f t="shared" si="6"/>
        <v>0</v>
      </c>
      <c r="J65" s="29">
        <f>H65/H6</f>
        <v>0</v>
      </c>
      <c r="K65" s="34" t="e">
        <f t="shared" si="5"/>
        <v>#DIV/0!</v>
      </c>
    </row>
    <row r="66" spans="1:11" s="4" customFormat="1" ht="133.5" customHeight="1">
      <c r="A66" s="9" t="s">
        <v>81</v>
      </c>
      <c r="B66" s="16">
        <v>11625000000000140</v>
      </c>
      <c r="C66" s="10">
        <f>C67+C68+C69</f>
        <v>70</v>
      </c>
      <c r="D66" s="10">
        <f>D67+D68+D69</f>
        <v>62.4</v>
      </c>
      <c r="E66" s="28">
        <f t="shared" si="4"/>
        <v>0.8914285714285715</v>
      </c>
      <c r="F66" s="28">
        <f>D66/D6</f>
        <v>0.00802025628831793</v>
      </c>
      <c r="G66" s="10">
        <f>G67+G68+G69</f>
        <v>55.9</v>
      </c>
      <c r="H66" s="10">
        <f>H67+H68+H69</f>
        <v>48.3</v>
      </c>
      <c r="I66" s="28">
        <f t="shared" si="6"/>
        <v>0.8640429338103757</v>
      </c>
      <c r="J66" s="28">
        <f>H66/H6</f>
        <v>0.003204107626174176</v>
      </c>
      <c r="K66" s="33">
        <f t="shared" si="5"/>
        <v>1.2919254658385093</v>
      </c>
    </row>
    <row r="67" spans="1:11" s="4" customFormat="1" ht="49.5" customHeight="1">
      <c r="A67" s="11" t="s">
        <v>77</v>
      </c>
      <c r="B67" s="16">
        <v>11625030010000140</v>
      </c>
      <c r="C67" s="12"/>
      <c r="D67" s="12"/>
      <c r="E67" s="29" t="e">
        <f t="shared" si="4"/>
        <v>#DIV/0!</v>
      </c>
      <c r="F67" s="29">
        <f>D67/D6</f>
        <v>0</v>
      </c>
      <c r="G67" s="12">
        <v>6</v>
      </c>
      <c r="H67" s="12">
        <v>0</v>
      </c>
      <c r="I67" s="29">
        <f t="shared" si="6"/>
        <v>0</v>
      </c>
      <c r="J67" s="29">
        <f>H67/H6</f>
        <v>0</v>
      </c>
      <c r="K67" s="34" t="e">
        <f t="shared" si="5"/>
        <v>#DIV/0!</v>
      </c>
    </row>
    <row r="68" spans="1:11" s="4" customFormat="1" ht="37.5" customHeight="1">
      <c r="A68" s="11" t="s">
        <v>27</v>
      </c>
      <c r="B68" s="16">
        <v>11625050010000140</v>
      </c>
      <c r="C68" s="12">
        <v>20</v>
      </c>
      <c r="D68" s="12">
        <v>0</v>
      </c>
      <c r="E68" s="29">
        <f t="shared" si="4"/>
        <v>0</v>
      </c>
      <c r="F68" s="29">
        <f>D68/D6</f>
        <v>0</v>
      </c>
      <c r="G68" s="12">
        <v>29.9</v>
      </c>
      <c r="H68" s="12">
        <v>29</v>
      </c>
      <c r="I68" s="29">
        <f t="shared" si="6"/>
        <v>0.9698996655518395</v>
      </c>
      <c r="J68" s="29">
        <f>H68/H6</f>
        <v>0.0019237913283447435</v>
      </c>
      <c r="K68" s="34">
        <f t="shared" si="5"/>
        <v>0</v>
      </c>
    </row>
    <row r="69" spans="1:11" s="4" customFormat="1" ht="24.75" customHeight="1">
      <c r="A69" s="11" t="s">
        <v>68</v>
      </c>
      <c r="B69" s="16">
        <v>11625060010000140</v>
      </c>
      <c r="C69" s="12">
        <v>50</v>
      </c>
      <c r="D69" s="12">
        <v>62.4</v>
      </c>
      <c r="E69" s="29">
        <f t="shared" si="4"/>
        <v>1.248</v>
      </c>
      <c r="F69" s="29">
        <f>D69/D6</f>
        <v>0.00802025628831793</v>
      </c>
      <c r="G69" s="12">
        <v>20</v>
      </c>
      <c r="H69" s="12">
        <v>19.3</v>
      </c>
      <c r="I69" s="29">
        <f t="shared" si="6"/>
        <v>0.9650000000000001</v>
      </c>
      <c r="J69" s="29">
        <f>H69/H6</f>
        <v>0.0012803162978294329</v>
      </c>
      <c r="K69" s="34">
        <f t="shared" si="5"/>
        <v>3.233160621761658</v>
      </c>
    </row>
    <row r="70" spans="1:11" s="4" customFormat="1" ht="48" customHeight="1">
      <c r="A70" s="9" t="s">
        <v>83</v>
      </c>
      <c r="B70" s="16">
        <v>11627000010000140</v>
      </c>
      <c r="C70" s="10">
        <v>70</v>
      </c>
      <c r="D70" s="10">
        <v>70.5</v>
      </c>
      <c r="E70" s="28">
        <f aca="true" t="shared" si="7" ref="E70:E81">D70/C70</f>
        <v>1.0071428571428571</v>
      </c>
      <c r="F70" s="28">
        <f>D70/D6</f>
        <v>0.009061347248820737</v>
      </c>
      <c r="G70" s="10">
        <v>59</v>
      </c>
      <c r="H70" s="10">
        <v>43.5</v>
      </c>
      <c r="I70" s="28">
        <f t="shared" si="6"/>
        <v>0.7372881355932204</v>
      </c>
      <c r="J70" s="28">
        <f>H70/H6</f>
        <v>0.002885686992517115</v>
      </c>
      <c r="K70" s="33">
        <f aca="true" t="shared" si="8" ref="K70:K81">D70/H70</f>
        <v>1.6206896551724137</v>
      </c>
    </row>
    <row r="71" spans="1:11" s="4" customFormat="1" ht="73.5" customHeight="1">
      <c r="A71" s="9" t="s">
        <v>76</v>
      </c>
      <c r="B71" s="16">
        <v>11628000010000140</v>
      </c>
      <c r="C71" s="10">
        <v>3</v>
      </c>
      <c r="D71" s="10">
        <v>31.4</v>
      </c>
      <c r="E71" s="28">
        <f t="shared" si="7"/>
        <v>10.466666666666667</v>
      </c>
      <c r="F71" s="28">
        <f>D71/D6</f>
        <v>0.00403583409380101</v>
      </c>
      <c r="G71" s="10">
        <v>1</v>
      </c>
      <c r="H71" s="10">
        <v>0</v>
      </c>
      <c r="I71" s="28">
        <f t="shared" si="6"/>
        <v>0</v>
      </c>
      <c r="J71" s="28">
        <f>H71/H6</f>
        <v>0</v>
      </c>
      <c r="K71" s="33" t="e">
        <f t="shared" si="8"/>
        <v>#DIV/0!</v>
      </c>
    </row>
    <row r="72" spans="1:11" s="4" customFormat="1" ht="85.5" customHeight="1">
      <c r="A72" s="11" t="s">
        <v>0</v>
      </c>
      <c r="B72" s="16">
        <v>11633050050000140</v>
      </c>
      <c r="C72" s="12">
        <v>15</v>
      </c>
      <c r="D72" s="12">
        <v>0</v>
      </c>
      <c r="E72" s="29">
        <f t="shared" si="7"/>
        <v>0</v>
      </c>
      <c r="F72" s="29">
        <f>D72/D6</f>
        <v>0</v>
      </c>
      <c r="G72" s="12">
        <v>40</v>
      </c>
      <c r="H72" s="12">
        <v>40</v>
      </c>
      <c r="I72" s="29">
        <f t="shared" si="6"/>
        <v>1</v>
      </c>
      <c r="J72" s="29">
        <f>H72/H6</f>
        <v>0.0026535052804755083</v>
      </c>
      <c r="K72" s="34">
        <f t="shared" si="8"/>
        <v>0</v>
      </c>
    </row>
    <row r="73" spans="1:11" s="4" customFormat="1" ht="85.5" customHeight="1">
      <c r="A73" s="11" t="s">
        <v>41</v>
      </c>
      <c r="B73" s="16">
        <v>11633050100000140</v>
      </c>
      <c r="C73" s="12">
        <v>3</v>
      </c>
      <c r="D73" s="12">
        <v>0</v>
      </c>
      <c r="E73" s="29">
        <f t="shared" si="7"/>
        <v>0</v>
      </c>
      <c r="F73" s="29">
        <f>D73/D6</f>
        <v>0</v>
      </c>
      <c r="G73" s="12">
        <v>3</v>
      </c>
      <c r="H73" s="12">
        <v>0</v>
      </c>
      <c r="I73" s="29">
        <f t="shared" si="6"/>
        <v>0</v>
      </c>
      <c r="J73" s="29">
        <f>H73/H6</f>
        <v>0</v>
      </c>
      <c r="K73" s="34" t="e">
        <f t="shared" si="8"/>
        <v>#DIV/0!</v>
      </c>
    </row>
    <row r="74" spans="1:11" s="4" customFormat="1" ht="85.5" customHeight="1">
      <c r="A74" s="9" t="s">
        <v>54</v>
      </c>
      <c r="B74" s="16">
        <v>11643000010000140</v>
      </c>
      <c r="C74" s="10">
        <v>40.4</v>
      </c>
      <c r="D74" s="10">
        <v>43.2</v>
      </c>
      <c r="E74" s="28">
        <f t="shared" si="7"/>
        <v>1.0693069306930694</v>
      </c>
      <c r="F74" s="28">
        <f>D74/D6</f>
        <v>0.005552485122681645</v>
      </c>
      <c r="G74" s="10">
        <v>8.5</v>
      </c>
      <c r="H74" s="10">
        <v>8.5</v>
      </c>
      <c r="I74" s="28">
        <f t="shared" si="6"/>
        <v>1</v>
      </c>
      <c r="J74" s="28">
        <f>H74/H6</f>
        <v>0.0005638698721010455</v>
      </c>
      <c r="K74" s="33">
        <f t="shared" si="8"/>
        <v>5.082352941176471</v>
      </c>
    </row>
    <row r="75" spans="1:11" s="4" customFormat="1" ht="73.5" customHeight="1">
      <c r="A75" s="11" t="s">
        <v>67</v>
      </c>
      <c r="B75" s="16">
        <v>11651030020000140</v>
      </c>
      <c r="C75" s="12"/>
      <c r="D75" s="12"/>
      <c r="E75" s="29" t="e">
        <f t="shared" si="7"/>
        <v>#DIV/0!</v>
      </c>
      <c r="F75" s="29">
        <f>D75/D6</f>
        <v>0</v>
      </c>
      <c r="G75" s="12">
        <v>20</v>
      </c>
      <c r="H75" s="12">
        <v>8</v>
      </c>
      <c r="I75" s="29">
        <f t="shared" si="6"/>
        <v>0.4</v>
      </c>
      <c r="J75" s="29">
        <f>H75/H6</f>
        <v>0.0005307010560951016</v>
      </c>
      <c r="K75" s="34">
        <f t="shared" si="8"/>
        <v>0</v>
      </c>
    </row>
    <row r="76" spans="1:11" s="4" customFormat="1" ht="37.5" customHeight="1">
      <c r="A76" s="9" t="s">
        <v>69</v>
      </c>
      <c r="B76" s="16">
        <v>11690000000000140</v>
      </c>
      <c r="C76" s="10">
        <f>C77</f>
        <v>503.1</v>
      </c>
      <c r="D76" s="10">
        <v>325</v>
      </c>
      <c r="E76" s="28">
        <f t="shared" si="7"/>
        <v>0.6459948320413437</v>
      </c>
      <c r="F76" s="28">
        <f>D76/D6</f>
        <v>0.041772168168322556</v>
      </c>
      <c r="G76" s="10">
        <f>G77</f>
        <v>943.3</v>
      </c>
      <c r="H76" s="10">
        <v>441.2</v>
      </c>
      <c r="I76" s="28">
        <f t="shared" si="6"/>
        <v>0.46771970741015584</v>
      </c>
      <c r="J76" s="28">
        <f>H76/H6</f>
        <v>0.029268163243644854</v>
      </c>
      <c r="K76" s="33">
        <f t="shared" si="8"/>
        <v>0.7366273798730735</v>
      </c>
    </row>
    <row r="77" spans="1:11" s="4" customFormat="1" ht="49.5" customHeight="1">
      <c r="A77" s="11" t="s">
        <v>7</v>
      </c>
      <c r="B77" s="16">
        <v>11690050050000140</v>
      </c>
      <c r="C77" s="12">
        <v>503.1</v>
      </c>
      <c r="D77" s="12">
        <v>125.6</v>
      </c>
      <c r="E77" s="29">
        <f t="shared" si="7"/>
        <v>0.24965215662890078</v>
      </c>
      <c r="F77" s="29">
        <f>D77/D6</f>
        <v>0.01614333637520404</v>
      </c>
      <c r="G77" s="12">
        <v>943.3</v>
      </c>
      <c r="H77" s="12">
        <v>168.9</v>
      </c>
      <c r="I77" s="29">
        <f t="shared" si="6"/>
        <v>0.17905226333085977</v>
      </c>
      <c r="J77" s="29">
        <f>H77/H6</f>
        <v>0.011204426046807834</v>
      </c>
      <c r="K77" s="34">
        <f t="shared" si="8"/>
        <v>0.743635287152161</v>
      </c>
    </row>
    <row r="78" spans="1:11" s="4" customFormat="1" ht="31.5" customHeight="1">
      <c r="A78" s="7" t="s">
        <v>9</v>
      </c>
      <c r="B78" s="16">
        <v>11700000000000000</v>
      </c>
      <c r="C78" s="8">
        <f>C79</f>
        <v>0</v>
      </c>
      <c r="D78" s="8">
        <f>D79</f>
        <v>0</v>
      </c>
      <c r="E78" s="27" t="e">
        <f t="shared" si="7"/>
        <v>#DIV/0!</v>
      </c>
      <c r="F78" s="27">
        <f>D78/D6</f>
        <v>0</v>
      </c>
      <c r="G78" s="8">
        <f>G79</f>
        <v>0</v>
      </c>
      <c r="H78" s="8">
        <f>H79</f>
        <v>0</v>
      </c>
      <c r="I78" s="27" t="e">
        <f t="shared" si="6"/>
        <v>#DIV/0!</v>
      </c>
      <c r="J78" s="27">
        <f>H78/H6</f>
        <v>0</v>
      </c>
      <c r="K78" s="32" t="e">
        <f t="shared" si="8"/>
        <v>#DIV/0!</v>
      </c>
    </row>
    <row r="79" spans="1:11" s="4" customFormat="1" ht="19.5" customHeight="1">
      <c r="A79" s="9" t="s">
        <v>63</v>
      </c>
      <c r="B79" s="16">
        <v>11701000000000100</v>
      </c>
      <c r="C79" s="10">
        <f>C80+C81</f>
        <v>0</v>
      </c>
      <c r="D79" s="18">
        <f>D80+D81</f>
        <v>0</v>
      </c>
      <c r="E79" s="28" t="e">
        <f t="shared" si="7"/>
        <v>#DIV/0!</v>
      </c>
      <c r="F79" s="28">
        <f>D79/D6</f>
        <v>0</v>
      </c>
      <c r="G79" s="10">
        <f>G80+G81</f>
        <v>0</v>
      </c>
      <c r="H79" s="10">
        <f>H80+H81</f>
        <v>0</v>
      </c>
      <c r="I79" s="28" t="e">
        <f t="shared" si="6"/>
        <v>#DIV/0!</v>
      </c>
      <c r="J79" s="28">
        <f>H79/H6</f>
        <v>0</v>
      </c>
      <c r="K79" s="33" t="e">
        <f t="shared" si="8"/>
        <v>#DIV/0!</v>
      </c>
    </row>
    <row r="80" spans="1:11" s="4" customFormat="1" ht="24.75" customHeight="1">
      <c r="A80" s="11" t="s">
        <v>30</v>
      </c>
      <c r="B80" s="16">
        <v>11701050050000100</v>
      </c>
      <c r="C80" s="12"/>
      <c r="D80" s="12"/>
      <c r="E80" s="29" t="e">
        <f t="shared" si="7"/>
        <v>#DIV/0!</v>
      </c>
      <c r="F80" s="29">
        <f>D80/D6</f>
        <v>0</v>
      </c>
      <c r="G80" s="12"/>
      <c r="H80" s="13"/>
      <c r="I80" s="29" t="e">
        <f t="shared" si="6"/>
        <v>#DIV/0!</v>
      </c>
      <c r="J80" s="29">
        <f>H80/H6</f>
        <v>0</v>
      </c>
      <c r="K80" s="34" t="e">
        <f t="shared" si="8"/>
        <v>#DIV/0!</v>
      </c>
    </row>
    <row r="81" spans="1:11" s="24" customFormat="1" ht="24.75" customHeight="1" thickBot="1">
      <c r="A81" s="21" t="s">
        <v>70</v>
      </c>
      <c r="B81" s="22">
        <v>11701050100000100</v>
      </c>
      <c r="C81" s="23"/>
      <c r="D81" s="23"/>
      <c r="E81" s="30" t="e">
        <f t="shared" si="7"/>
        <v>#DIV/0!</v>
      </c>
      <c r="F81" s="30">
        <f>D81/D6</f>
        <v>0</v>
      </c>
      <c r="G81" s="23"/>
      <c r="H81" s="23"/>
      <c r="I81" s="30" t="e">
        <f t="shared" si="6"/>
        <v>#DIV/0!</v>
      </c>
      <c r="J81" s="30">
        <f>H81/H6</f>
        <v>0</v>
      </c>
      <c r="K81" s="35" t="e">
        <f t="shared" si="8"/>
        <v>#DIV/0!</v>
      </c>
    </row>
    <row r="82" spans="1:11" s="4" customFormat="1" ht="81" customHeight="1">
      <c r="A82" s="19" t="s">
        <v>12</v>
      </c>
      <c r="B82" s="37" t="s">
        <v>96</v>
      </c>
      <c r="C82" s="20">
        <f>C83+C127+C130+C124</f>
        <v>249035.5</v>
      </c>
      <c r="D82" s="20">
        <f>D83+D127+D130+D124</f>
        <v>128457.40000000001</v>
      </c>
      <c r="E82" s="89">
        <f>D82/C82</f>
        <v>0.5158196321407993</v>
      </c>
      <c r="F82" s="89">
        <f>D82/D82</f>
        <v>1</v>
      </c>
      <c r="G82" s="20">
        <f>G83+G127+G130+G124</f>
        <v>267103.8</v>
      </c>
      <c r="H82" s="20">
        <f>H83+H127+H130+H124</f>
        <v>132865.7</v>
      </c>
      <c r="I82" s="89">
        <f>H82/G82</f>
        <v>0.49743096129669445</v>
      </c>
      <c r="J82" s="89">
        <f>H82/H82</f>
        <v>1</v>
      </c>
      <c r="K82" s="96">
        <f>D82/H82</f>
        <v>0.9668213843000865</v>
      </c>
    </row>
    <row r="83" spans="1:11" s="4" customFormat="1" ht="76.5" customHeight="1" thickBot="1">
      <c r="A83" s="7" t="s">
        <v>64</v>
      </c>
      <c r="B83" s="38" t="s">
        <v>97</v>
      </c>
      <c r="C83" s="8">
        <f>C84+C87+C98+C119</f>
        <v>249257.7</v>
      </c>
      <c r="D83" s="8">
        <f>D84+D87+D98+D119</f>
        <v>128973.3</v>
      </c>
      <c r="E83" s="89">
        <f aca="true" t="shared" si="9" ref="E83:E132">D83/C83</f>
        <v>0.5174295518252796</v>
      </c>
      <c r="F83" s="90">
        <f>D83/D82</f>
        <v>1.004016117405459</v>
      </c>
      <c r="G83" s="8">
        <f>G84+G87+G98+G119</f>
        <v>264608.89999999997</v>
      </c>
      <c r="H83" s="8">
        <f>H84+H87+H98+H119</f>
        <v>132754.90000000002</v>
      </c>
      <c r="I83" s="89">
        <f aca="true" t="shared" si="10" ref="I83:I132">H83/G83</f>
        <v>0.501702323693572</v>
      </c>
      <c r="J83" s="90">
        <f>H83/H82</f>
        <v>0.9991660752173059</v>
      </c>
      <c r="K83" s="96">
        <f aca="true" t="shared" si="11" ref="K83:K132">D83/H83</f>
        <v>0.9715144224431639</v>
      </c>
    </row>
    <row r="84" spans="1:11" s="4" customFormat="1" ht="24.75" customHeight="1" thickBot="1">
      <c r="A84" s="39" t="s">
        <v>98</v>
      </c>
      <c r="B84" s="65" t="s">
        <v>99</v>
      </c>
      <c r="C84" s="53">
        <v>86913.1</v>
      </c>
      <c r="D84" s="53">
        <v>48455.5</v>
      </c>
      <c r="E84" s="91">
        <f t="shared" si="9"/>
        <v>0.5575166459371487</v>
      </c>
      <c r="F84" s="92">
        <f>D84/D82</f>
        <v>0.3772106550498453</v>
      </c>
      <c r="G84" s="53">
        <v>112065</v>
      </c>
      <c r="H84" s="53">
        <v>62373.4</v>
      </c>
      <c r="I84" s="91">
        <f t="shared" si="10"/>
        <v>0.5565823406058984</v>
      </c>
      <c r="J84" s="92">
        <f>H84/H82</f>
        <v>0.4694469678780904</v>
      </c>
      <c r="K84" s="97">
        <f t="shared" si="11"/>
        <v>0.7768616108789965</v>
      </c>
    </row>
    <row r="85" spans="1:11" s="4" customFormat="1" ht="24.75" customHeight="1" thickBot="1">
      <c r="A85" s="11" t="s">
        <v>16</v>
      </c>
      <c r="B85" s="40" t="s">
        <v>100</v>
      </c>
      <c r="C85" s="12">
        <v>53352.2</v>
      </c>
      <c r="D85" s="12">
        <v>29677.1</v>
      </c>
      <c r="E85" s="89">
        <f t="shared" si="9"/>
        <v>0.5562488519686161</v>
      </c>
      <c r="F85" s="93">
        <f>D85/D82</f>
        <v>0.23102678397663348</v>
      </c>
      <c r="G85" s="12">
        <v>72142.9</v>
      </c>
      <c r="H85" s="12">
        <v>40193.9</v>
      </c>
      <c r="I85" s="89">
        <f t="shared" si="10"/>
        <v>0.5571428373408888</v>
      </c>
      <c r="J85" s="93">
        <f>H85/H82</f>
        <v>0.30251524659863305</v>
      </c>
      <c r="K85" s="96">
        <f t="shared" si="11"/>
        <v>0.7383483563426291</v>
      </c>
    </row>
    <row r="86" spans="1:11" s="4" customFormat="1" ht="24.75" customHeight="1" thickBot="1">
      <c r="A86" s="11" t="s">
        <v>14</v>
      </c>
      <c r="B86" s="41" t="s">
        <v>101</v>
      </c>
      <c r="C86" s="12">
        <v>33560.9</v>
      </c>
      <c r="D86" s="12">
        <v>18778.4</v>
      </c>
      <c r="E86" s="89">
        <f t="shared" si="9"/>
        <v>0.5595320745272028</v>
      </c>
      <c r="F86" s="93">
        <f>D86/D82</f>
        <v>0.14618387107321182</v>
      </c>
      <c r="G86" s="12">
        <v>39922.1</v>
      </c>
      <c r="H86" s="12">
        <v>22179.5</v>
      </c>
      <c r="I86" s="89">
        <f t="shared" si="10"/>
        <v>0.5555694715458356</v>
      </c>
      <c r="J86" s="93">
        <f>H86/H82</f>
        <v>0.16693172127945735</v>
      </c>
      <c r="K86" s="96">
        <f t="shared" si="11"/>
        <v>0.8466556955747425</v>
      </c>
    </row>
    <row r="87" spans="1:11" s="4" customFormat="1" ht="49.5" customHeight="1">
      <c r="A87" s="39" t="s">
        <v>51</v>
      </c>
      <c r="B87" s="64" t="s">
        <v>102</v>
      </c>
      <c r="C87" s="53">
        <f>C89+C90+C91+C92+C93+C94+C95+C96+C88+C97</f>
        <v>5832.6</v>
      </c>
      <c r="D87" s="53">
        <f>D89+D90+D91+D92+D93+D94+D95+D96+D88+D97</f>
        <v>0</v>
      </c>
      <c r="E87" s="91">
        <f t="shared" si="9"/>
        <v>0</v>
      </c>
      <c r="F87" s="92">
        <f>D87/D82</f>
        <v>0</v>
      </c>
      <c r="G87" s="53">
        <f>G89+G90+G91+G92+G93+G94+G95+G96+G88+G97</f>
        <v>26511.399999999998</v>
      </c>
      <c r="H87" s="53">
        <f>H89+H90+H91+H92+H93+H94+H95+H96+H88+H97</f>
        <v>387.9</v>
      </c>
      <c r="I87" s="91">
        <f t="shared" si="10"/>
        <v>0.014631441568532782</v>
      </c>
      <c r="J87" s="92">
        <f>H87/H82</f>
        <v>0.0029194893791249354</v>
      </c>
      <c r="K87" s="97">
        <f t="shared" si="11"/>
        <v>0</v>
      </c>
    </row>
    <row r="88" spans="1:12" s="4" customFormat="1" ht="67.5" customHeight="1" thickBot="1">
      <c r="A88" s="67" t="s">
        <v>179</v>
      </c>
      <c r="B88" s="69" t="s">
        <v>178</v>
      </c>
      <c r="C88" s="61">
        <v>1174.8</v>
      </c>
      <c r="D88" s="62">
        <v>0</v>
      </c>
      <c r="E88" s="89">
        <f t="shared" si="9"/>
        <v>0</v>
      </c>
      <c r="F88" s="93">
        <f>D88/D82</f>
        <v>0</v>
      </c>
      <c r="G88" s="62">
        <v>0</v>
      </c>
      <c r="H88" s="62">
        <v>0</v>
      </c>
      <c r="I88" s="89" t="e">
        <f t="shared" si="10"/>
        <v>#DIV/0!</v>
      </c>
      <c r="J88" s="93">
        <f>H88/H82</f>
        <v>0</v>
      </c>
      <c r="K88" s="96" t="e">
        <f t="shared" si="11"/>
        <v>#DIV/0!</v>
      </c>
      <c r="L88" s="68"/>
    </row>
    <row r="89" spans="1:11" s="4" customFormat="1" ht="102" customHeight="1" thickBot="1">
      <c r="A89" s="42" t="s">
        <v>103</v>
      </c>
      <c r="B89" s="41" t="s">
        <v>104</v>
      </c>
      <c r="C89" s="12">
        <v>0</v>
      </c>
      <c r="D89" s="12">
        <v>0</v>
      </c>
      <c r="E89" s="89" t="e">
        <f t="shared" si="9"/>
        <v>#DIV/0!</v>
      </c>
      <c r="F89" s="93">
        <f>D89/D82</f>
        <v>0</v>
      </c>
      <c r="G89" s="12">
        <v>942.3</v>
      </c>
      <c r="H89" s="12">
        <v>0</v>
      </c>
      <c r="I89" s="89">
        <f t="shared" si="10"/>
        <v>0</v>
      </c>
      <c r="J89" s="93">
        <f>H89/H82</f>
        <v>0</v>
      </c>
      <c r="K89" s="96" t="e">
        <f t="shared" si="11"/>
        <v>#DIV/0!</v>
      </c>
    </row>
    <row r="90" spans="1:11" s="4" customFormat="1" ht="72" customHeight="1" thickBot="1">
      <c r="A90" s="43" t="s">
        <v>105</v>
      </c>
      <c r="B90" s="41" t="s">
        <v>106</v>
      </c>
      <c r="C90" s="12">
        <v>0</v>
      </c>
      <c r="D90" s="12">
        <v>0</v>
      </c>
      <c r="E90" s="89" t="e">
        <f t="shared" si="9"/>
        <v>#DIV/0!</v>
      </c>
      <c r="F90" s="93">
        <f>D90/D82</f>
        <v>0</v>
      </c>
      <c r="G90" s="12">
        <v>293.8</v>
      </c>
      <c r="H90" s="12">
        <v>0</v>
      </c>
      <c r="I90" s="89">
        <f t="shared" si="10"/>
        <v>0</v>
      </c>
      <c r="J90" s="93">
        <f>H90/H82</f>
        <v>0</v>
      </c>
      <c r="K90" s="96" t="e">
        <f t="shared" si="11"/>
        <v>#DIV/0!</v>
      </c>
    </row>
    <row r="91" spans="1:11" s="4" customFormat="1" ht="78.75" customHeight="1" thickBot="1">
      <c r="A91" s="43" t="s">
        <v>107</v>
      </c>
      <c r="B91" s="44" t="s">
        <v>108</v>
      </c>
      <c r="C91" s="12">
        <v>0</v>
      </c>
      <c r="D91" s="12">
        <v>0</v>
      </c>
      <c r="E91" s="89" t="e">
        <f t="shared" si="9"/>
        <v>#DIV/0!</v>
      </c>
      <c r="F91" s="93">
        <f>D91/D82</f>
        <v>0</v>
      </c>
      <c r="G91" s="12">
        <v>1799</v>
      </c>
      <c r="H91" s="12">
        <v>0</v>
      </c>
      <c r="I91" s="89">
        <f t="shared" si="10"/>
        <v>0</v>
      </c>
      <c r="J91" s="93">
        <f>H91/H82</f>
        <v>0</v>
      </c>
      <c r="K91" s="96" t="e">
        <f t="shared" si="11"/>
        <v>#DIV/0!</v>
      </c>
    </row>
    <row r="92" spans="1:11" s="4" customFormat="1" ht="54.75" customHeight="1" thickBot="1">
      <c r="A92" s="43" t="s">
        <v>109</v>
      </c>
      <c r="B92" s="45" t="s">
        <v>110</v>
      </c>
      <c r="C92" s="12">
        <v>0</v>
      </c>
      <c r="D92" s="12">
        <v>0</v>
      </c>
      <c r="E92" s="89" t="e">
        <f t="shared" si="9"/>
        <v>#DIV/0!</v>
      </c>
      <c r="F92" s="93">
        <f>D92/D82</f>
        <v>0</v>
      </c>
      <c r="G92" s="12">
        <v>4875</v>
      </c>
      <c r="H92" s="12">
        <v>0</v>
      </c>
      <c r="I92" s="89">
        <f t="shared" si="10"/>
        <v>0</v>
      </c>
      <c r="J92" s="93">
        <f>H92/H82</f>
        <v>0</v>
      </c>
      <c r="K92" s="96" t="e">
        <f t="shared" si="11"/>
        <v>#DIV/0!</v>
      </c>
    </row>
    <row r="93" spans="1:11" s="4" customFormat="1" ht="132" customHeight="1" thickBot="1">
      <c r="A93" s="43" t="s">
        <v>111</v>
      </c>
      <c r="B93" s="44" t="s">
        <v>112</v>
      </c>
      <c r="C93" s="12">
        <v>4584</v>
      </c>
      <c r="D93" s="12">
        <v>0</v>
      </c>
      <c r="E93" s="89">
        <f t="shared" si="9"/>
        <v>0</v>
      </c>
      <c r="F93" s="93">
        <f>D93/D82</f>
        <v>0</v>
      </c>
      <c r="G93" s="12">
        <v>12925</v>
      </c>
      <c r="H93" s="12">
        <v>0</v>
      </c>
      <c r="I93" s="89">
        <f t="shared" si="10"/>
        <v>0</v>
      </c>
      <c r="J93" s="93">
        <f>H93/H82</f>
        <v>0</v>
      </c>
      <c r="K93" s="96" t="e">
        <f t="shared" si="11"/>
        <v>#DIV/0!</v>
      </c>
    </row>
    <row r="94" spans="1:11" s="4" customFormat="1" ht="66" customHeight="1" thickBot="1">
      <c r="A94" s="43" t="s">
        <v>113</v>
      </c>
      <c r="B94" s="45" t="s">
        <v>114</v>
      </c>
      <c r="C94" s="12">
        <v>0</v>
      </c>
      <c r="D94" s="12">
        <v>0</v>
      </c>
      <c r="E94" s="89" t="e">
        <f t="shared" si="9"/>
        <v>#DIV/0!</v>
      </c>
      <c r="F94" s="93">
        <f>D94/D82</f>
        <v>0</v>
      </c>
      <c r="G94" s="12">
        <v>450</v>
      </c>
      <c r="H94" s="12">
        <v>250</v>
      </c>
      <c r="I94" s="89">
        <f t="shared" si="10"/>
        <v>0.5555555555555556</v>
      </c>
      <c r="J94" s="93">
        <f>H94/H82</f>
        <v>0.0018815992389307396</v>
      </c>
      <c r="K94" s="96">
        <f t="shared" si="11"/>
        <v>0</v>
      </c>
    </row>
    <row r="95" spans="1:11" s="4" customFormat="1" ht="135" customHeight="1">
      <c r="A95" s="73" t="s">
        <v>115</v>
      </c>
      <c r="B95" s="46" t="s">
        <v>116</v>
      </c>
      <c r="C95" s="12">
        <v>0</v>
      </c>
      <c r="D95" s="12">
        <v>0</v>
      </c>
      <c r="E95" s="89" t="e">
        <f t="shared" si="9"/>
        <v>#DIV/0!</v>
      </c>
      <c r="F95" s="93">
        <f>D95/D82</f>
        <v>0</v>
      </c>
      <c r="G95" s="12">
        <v>226.3</v>
      </c>
      <c r="H95" s="12">
        <v>137.9</v>
      </c>
      <c r="I95" s="89">
        <f t="shared" si="10"/>
        <v>0.6093680954485197</v>
      </c>
      <c r="J95" s="93">
        <f>H95/H82</f>
        <v>0.001037890140194196</v>
      </c>
      <c r="K95" s="96">
        <f t="shared" si="11"/>
        <v>0</v>
      </c>
    </row>
    <row r="96" spans="1:11" s="4" customFormat="1" ht="147" customHeight="1">
      <c r="A96" s="72" t="s">
        <v>117</v>
      </c>
      <c r="B96" s="47" t="s">
        <v>118</v>
      </c>
      <c r="C96" s="48">
        <v>0</v>
      </c>
      <c r="D96" s="12">
        <v>0</v>
      </c>
      <c r="E96" s="89" t="e">
        <f t="shared" si="9"/>
        <v>#DIV/0!</v>
      </c>
      <c r="F96" s="93">
        <f>D96/D82</f>
        <v>0</v>
      </c>
      <c r="G96" s="48">
        <v>5000</v>
      </c>
      <c r="H96" s="12">
        <v>0</v>
      </c>
      <c r="I96" s="89">
        <f t="shared" si="10"/>
        <v>0</v>
      </c>
      <c r="J96" s="93">
        <f>H96/H82</f>
        <v>0</v>
      </c>
      <c r="K96" s="96" t="e">
        <f t="shared" si="11"/>
        <v>#DIV/0!</v>
      </c>
    </row>
    <row r="97" spans="1:11" s="4" customFormat="1" ht="67.5" customHeight="1">
      <c r="A97" s="74" t="s">
        <v>180</v>
      </c>
      <c r="B97" s="70" t="s">
        <v>181</v>
      </c>
      <c r="C97" s="48">
        <v>73.8</v>
      </c>
      <c r="D97" s="48">
        <v>0</v>
      </c>
      <c r="E97" s="89">
        <f t="shared" si="9"/>
        <v>0</v>
      </c>
      <c r="F97" s="93">
        <f>D97/D82</f>
        <v>0</v>
      </c>
      <c r="G97" s="48">
        <v>0</v>
      </c>
      <c r="H97" s="48">
        <v>0</v>
      </c>
      <c r="I97" s="89" t="e">
        <f t="shared" si="10"/>
        <v>#DIV/0!</v>
      </c>
      <c r="J97" s="93">
        <f>H97/H82</f>
        <v>0</v>
      </c>
      <c r="K97" s="96" t="e">
        <f t="shared" si="11"/>
        <v>#DIV/0!</v>
      </c>
    </row>
    <row r="98" spans="1:11" s="4" customFormat="1" ht="51" customHeight="1" thickBot="1">
      <c r="A98" s="71" t="s">
        <v>119</v>
      </c>
      <c r="B98" s="66" t="s">
        <v>120</v>
      </c>
      <c r="C98" s="52">
        <f>C99+C100+C101+C102+C103+C104+C105+C106+C107+C108+C109+C110+C111+C112+C113+C114+C115+C116+C118+C117</f>
        <v>156109.7</v>
      </c>
      <c r="D98" s="52">
        <f>D99+D100+D101+D102+D103+D104+D105+D106+D107+D108+D109+D110+D111+D112+D113+D114+D115+D116+D118+D117</f>
        <v>80217.8</v>
      </c>
      <c r="E98" s="91">
        <f t="shared" si="9"/>
        <v>0.5138553209698052</v>
      </c>
      <c r="F98" s="92">
        <f>D98/D82</f>
        <v>0.6244700577779092</v>
      </c>
      <c r="G98" s="52">
        <f>G99+G100+G101+G102+G103+G104+G105+G106+G107+G108+G109+G110+G111+G112+G113+G114+G115+G116+G118+G117</f>
        <v>125686.7</v>
      </c>
      <c r="H98" s="52">
        <f>H99+H100+H101+H102+H103+H104+H105+H106+H107+H108+H109+H110+H111+H112+H113+H114+H115+H116+H118+H117</f>
        <v>69693.6</v>
      </c>
      <c r="I98" s="91">
        <f t="shared" si="10"/>
        <v>0.5545025846012347</v>
      </c>
      <c r="J98" s="92">
        <f>H98/H82</f>
        <v>0.5245416988733737</v>
      </c>
      <c r="K98" s="97">
        <f t="shared" si="11"/>
        <v>1.1510066921496378</v>
      </c>
    </row>
    <row r="99" spans="1:11" s="4" customFormat="1" ht="57" customHeight="1" thickBot="1">
      <c r="A99" s="42" t="s">
        <v>121</v>
      </c>
      <c r="B99" s="44" t="s">
        <v>122</v>
      </c>
      <c r="C99" s="12">
        <v>1110</v>
      </c>
      <c r="D99" s="12">
        <v>553.4</v>
      </c>
      <c r="E99" s="89">
        <f t="shared" si="9"/>
        <v>0.4985585585585585</v>
      </c>
      <c r="F99" s="93">
        <f>D99/D82</f>
        <v>0.004308042977671974</v>
      </c>
      <c r="G99" s="12">
        <v>1021.7</v>
      </c>
      <c r="H99" s="12">
        <v>510.9</v>
      </c>
      <c r="I99" s="89">
        <f t="shared" si="10"/>
        <v>0.5000489380444357</v>
      </c>
      <c r="J99" s="93">
        <f>H99/H82</f>
        <v>0.0038452362046788595</v>
      </c>
      <c r="K99" s="96">
        <f t="shared" si="11"/>
        <v>1.083186533568213</v>
      </c>
    </row>
    <row r="100" spans="1:11" s="4" customFormat="1" ht="86.25" customHeight="1" thickBot="1">
      <c r="A100" s="43" t="s">
        <v>123</v>
      </c>
      <c r="B100" s="45" t="s">
        <v>124</v>
      </c>
      <c r="C100" s="12">
        <v>0</v>
      </c>
      <c r="D100" s="12">
        <v>0</v>
      </c>
      <c r="E100" s="89" t="e">
        <f t="shared" si="9"/>
        <v>#DIV/0!</v>
      </c>
      <c r="F100" s="93">
        <f>D100/D82</f>
        <v>0</v>
      </c>
      <c r="G100" s="12">
        <v>1566.8</v>
      </c>
      <c r="H100" s="12">
        <v>933.7</v>
      </c>
      <c r="I100" s="89">
        <f t="shared" si="10"/>
        <v>0.5959280061271381</v>
      </c>
      <c r="J100" s="93">
        <f>H100/H82</f>
        <v>0.007027396837558527</v>
      </c>
      <c r="K100" s="96">
        <f t="shared" si="11"/>
        <v>0</v>
      </c>
    </row>
    <row r="101" spans="1:11" s="4" customFormat="1" ht="156" customHeight="1" thickBot="1">
      <c r="A101" s="43" t="s">
        <v>125</v>
      </c>
      <c r="B101" s="45" t="s">
        <v>126</v>
      </c>
      <c r="C101" s="12">
        <v>100527.9</v>
      </c>
      <c r="D101" s="12">
        <v>56662.5</v>
      </c>
      <c r="E101" s="89">
        <f t="shared" si="9"/>
        <v>0.5636494943194874</v>
      </c>
      <c r="F101" s="93">
        <f>D101/D82</f>
        <v>0.4410995396139109</v>
      </c>
      <c r="G101" s="12">
        <v>104087.6</v>
      </c>
      <c r="H101" s="12">
        <v>60318.4</v>
      </c>
      <c r="I101" s="89">
        <f t="shared" si="10"/>
        <v>0.5794965010241373</v>
      </c>
      <c r="J101" s="93">
        <f>H101/H82</f>
        <v>0.45398022213407974</v>
      </c>
      <c r="K101" s="96">
        <f t="shared" si="11"/>
        <v>0.9393899705562482</v>
      </c>
    </row>
    <row r="102" spans="1:11" s="4" customFormat="1" ht="91.5" customHeight="1" thickBot="1">
      <c r="A102" s="43" t="s">
        <v>127</v>
      </c>
      <c r="B102" s="45" t="s">
        <v>128</v>
      </c>
      <c r="C102" s="12">
        <v>197.8</v>
      </c>
      <c r="D102" s="12">
        <v>105.2</v>
      </c>
      <c r="E102" s="89">
        <f t="shared" si="9"/>
        <v>0.531850353892821</v>
      </c>
      <c r="F102" s="93">
        <f>D102/D82</f>
        <v>0.000818948538581662</v>
      </c>
      <c r="G102" s="12">
        <v>189.6</v>
      </c>
      <c r="H102" s="12">
        <v>94.8</v>
      </c>
      <c r="I102" s="89">
        <f t="shared" si="10"/>
        <v>0.5</v>
      </c>
      <c r="J102" s="93">
        <f>H102/H82</f>
        <v>0.0007135024314025365</v>
      </c>
      <c r="K102" s="96">
        <f t="shared" si="11"/>
        <v>1.109704641350211</v>
      </c>
    </row>
    <row r="103" spans="1:11" s="4" customFormat="1" ht="107.25" customHeight="1" thickBot="1">
      <c r="A103" s="43" t="s">
        <v>129</v>
      </c>
      <c r="B103" s="45" t="s">
        <v>130</v>
      </c>
      <c r="C103" s="12">
        <v>371.7</v>
      </c>
      <c r="D103" s="12">
        <v>185.9</v>
      </c>
      <c r="E103" s="89">
        <f t="shared" si="9"/>
        <v>0.5001345170836696</v>
      </c>
      <c r="F103" s="93">
        <f>D103/D82</f>
        <v>0.0014471723699841347</v>
      </c>
      <c r="G103" s="12">
        <v>355.2</v>
      </c>
      <c r="H103" s="12">
        <v>177.6</v>
      </c>
      <c r="I103" s="89">
        <f t="shared" si="10"/>
        <v>0.5</v>
      </c>
      <c r="J103" s="93">
        <f>H103/H82</f>
        <v>0.0013366880993363973</v>
      </c>
      <c r="K103" s="96">
        <f t="shared" si="11"/>
        <v>1.0467342342342343</v>
      </c>
    </row>
    <row r="104" spans="1:11" s="4" customFormat="1" ht="61.5" customHeight="1" thickBot="1">
      <c r="A104" s="43" t="s">
        <v>131</v>
      </c>
      <c r="B104" s="45" t="s">
        <v>132</v>
      </c>
      <c r="C104" s="12">
        <v>623.4</v>
      </c>
      <c r="D104" s="12">
        <v>311.8</v>
      </c>
      <c r="E104" s="89">
        <f t="shared" si="9"/>
        <v>0.5001604106512673</v>
      </c>
      <c r="F104" s="93">
        <f>D104/D82</f>
        <v>0.0024272638244273977</v>
      </c>
      <c r="G104" s="12">
        <v>603</v>
      </c>
      <c r="H104" s="12">
        <v>301.6</v>
      </c>
      <c r="I104" s="89">
        <f t="shared" si="10"/>
        <v>0.5001658374792703</v>
      </c>
      <c r="J104" s="93">
        <f>H104/H82</f>
        <v>0.0022699613218460446</v>
      </c>
      <c r="K104" s="96">
        <f t="shared" si="11"/>
        <v>1.0338196286472148</v>
      </c>
    </row>
    <row r="105" spans="1:11" s="4" customFormat="1" ht="105" customHeight="1" thickBot="1">
      <c r="A105" s="43" t="s">
        <v>133</v>
      </c>
      <c r="B105" s="45" t="s">
        <v>134</v>
      </c>
      <c r="C105" s="12">
        <v>189.2</v>
      </c>
      <c r="D105" s="12">
        <v>94.6</v>
      </c>
      <c r="E105" s="89">
        <f t="shared" si="9"/>
        <v>0.5</v>
      </c>
      <c r="F105" s="93">
        <f>D105/D82</f>
        <v>0.0007364309101694413</v>
      </c>
      <c r="G105" s="12">
        <v>181</v>
      </c>
      <c r="H105" s="12">
        <v>90.5</v>
      </c>
      <c r="I105" s="89">
        <f t="shared" si="10"/>
        <v>0.5</v>
      </c>
      <c r="J105" s="93">
        <f>H105/H82</f>
        <v>0.0006811389244929277</v>
      </c>
      <c r="K105" s="96">
        <f t="shared" si="11"/>
        <v>1.0453038674033148</v>
      </c>
    </row>
    <row r="106" spans="1:11" s="4" customFormat="1" ht="85.5" customHeight="1" thickBot="1">
      <c r="A106" s="43" t="s">
        <v>135</v>
      </c>
      <c r="B106" s="45" t="s">
        <v>136</v>
      </c>
      <c r="C106" s="12">
        <v>179</v>
      </c>
      <c r="D106" s="12">
        <v>89.4</v>
      </c>
      <c r="E106" s="89">
        <f t="shared" si="9"/>
        <v>0.49944134078212293</v>
      </c>
      <c r="F106" s="93">
        <f>D106/D82</f>
        <v>0.0006959505641558992</v>
      </c>
      <c r="G106" s="12">
        <v>170.8</v>
      </c>
      <c r="H106" s="12">
        <v>85.4</v>
      </c>
      <c r="I106" s="89">
        <f t="shared" si="10"/>
        <v>0.5</v>
      </c>
      <c r="J106" s="93">
        <f>H106/H82</f>
        <v>0.0006427543000187407</v>
      </c>
      <c r="K106" s="96">
        <f t="shared" si="11"/>
        <v>1.0468384074941453</v>
      </c>
    </row>
    <row r="107" spans="1:11" s="4" customFormat="1" ht="61.5" customHeight="1" thickBot="1">
      <c r="A107" s="43" t="s">
        <v>137</v>
      </c>
      <c r="B107" s="45" t="s">
        <v>138</v>
      </c>
      <c r="C107" s="12">
        <v>191</v>
      </c>
      <c r="D107" s="12">
        <v>95.5</v>
      </c>
      <c r="E107" s="89">
        <f t="shared" si="9"/>
        <v>0.5</v>
      </c>
      <c r="F107" s="93">
        <f>D107/D82</f>
        <v>0.0007434371239025545</v>
      </c>
      <c r="G107" s="12">
        <v>182.8</v>
      </c>
      <c r="H107" s="12">
        <v>91.4</v>
      </c>
      <c r="I107" s="89">
        <f t="shared" si="10"/>
        <v>0.5</v>
      </c>
      <c r="J107" s="93">
        <f>H107/H82</f>
        <v>0.0006879126817530785</v>
      </c>
      <c r="K107" s="96">
        <f t="shared" si="11"/>
        <v>1.0448577680525164</v>
      </c>
    </row>
    <row r="108" spans="1:11" s="4" customFormat="1" ht="83.25" customHeight="1" thickBot="1">
      <c r="A108" s="43" t="s">
        <v>139</v>
      </c>
      <c r="B108" s="45" t="s">
        <v>140</v>
      </c>
      <c r="C108" s="12">
        <v>201.1</v>
      </c>
      <c r="D108" s="12">
        <v>100.6</v>
      </c>
      <c r="E108" s="89">
        <f t="shared" si="9"/>
        <v>0.5002486325211337</v>
      </c>
      <c r="F108" s="93">
        <f>D108/D82</f>
        <v>0.0007831390017235285</v>
      </c>
      <c r="G108" s="12">
        <v>192.9</v>
      </c>
      <c r="H108" s="12">
        <v>96.5</v>
      </c>
      <c r="I108" s="89">
        <f t="shared" si="10"/>
        <v>0.5002592016588906</v>
      </c>
      <c r="J108" s="93">
        <f>H108/H82</f>
        <v>0.0007262973062272655</v>
      </c>
      <c r="K108" s="96">
        <f t="shared" si="11"/>
        <v>1.0424870466321243</v>
      </c>
    </row>
    <row r="109" spans="1:11" s="4" customFormat="1" ht="108" customHeight="1" thickBot="1">
      <c r="A109" s="43" t="s">
        <v>141</v>
      </c>
      <c r="B109" s="45" t="s">
        <v>142</v>
      </c>
      <c r="C109" s="12">
        <v>146.9</v>
      </c>
      <c r="D109" s="12">
        <v>66.3</v>
      </c>
      <c r="E109" s="89">
        <f t="shared" si="9"/>
        <v>0.45132743362831856</v>
      </c>
      <c r="F109" s="93">
        <f>D109/D82</f>
        <v>0.0005161244116726634</v>
      </c>
      <c r="G109" s="12">
        <v>123.9</v>
      </c>
      <c r="H109" s="12">
        <v>61.9</v>
      </c>
      <c r="I109" s="89">
        <f t="shared" si="10"/>
        <v>0.49959644874899106</v>
      </c>
      <c r="J109" s="93">
        <f>H109/H82</f>
        <v>0.0004658839715592511</v>
      </c>
      <c r="K109" s="96">
        <f t="shared" si="11"/>
        <v>1.0710823909531502</v>
      </c>
    </row>
    <row r="110" spans="1:11" s="4" customFormat="1" ht="107.25" customHeight="1" thickBot="1">
      <c r="A110" s="43" t="s">
        <v>143</v>
      </c>
      <c r="B110" s="45" t="s">
        <v>144</v>
      </c>
      <c r="C110" s="12">
        <v>1572.9</v>
      </c>
      <c r="D110" s="12">
        <v>398.7</v>
      </c>
      <c r="E110" s="89">
        <f t="shared" si="9"/>
        <v>0.2534808315849704</v>
      </c>
      <c r="F110" s="93">
        <f>D110/D82</f>
        <v>0.0031037526837690934</v>
      </c>
      <c r="G110" s="12">
        <v>831</v>
      </c>
      <c r="H110" s="12">
        <v>289.3</v>
      </c>
      <c r="I110" s="89">
        <f t="shared" si="10"/>
        <v>0.34813477737665466</v>
      </c>
      <c r="J110" s="93">
        <f>H110/H82</f>
        <v>0.002177386639290652</v>
      </c>
      <c r="K110" s="96">
        <f t="shared" si="11"/>
        <v>1.3781541652264084</v>
      </c>
    </row>
    <row r="111" spans="1:11" s="4" customFormat="1" ht="87" customHeight="1" thickBot="1">
      <c r="A111" s="43" t="s">
        <v>145</v>
      </c>
      <c r="B111" s="45" t="s">
        <v>146</v>
      </c>
      <c r="C111" s="12">
        <v>189</v>
      </c>
      <c r="D111" s="12">
        <v>94.5</v>
      </c>
      <c r="E111" s="89">
        <f t="shared" si="9"/>
        <v>0.5</v>
      </c>
      <c r="F111" s="93">
        <f>D111/D82</f>
        <v>0.0007356524419768732</v>
      </c>
      <c r="G111" s="12">
        <v>180.8</v>
      </c>
      <c r="H111" s="12">
        <v>90.4</v>
      </c>
      <c r="I111" s="89">
        <f t="shared" si="10"/>
        <v>0.5</v>
      </c>
      <c r="J111" s="93">
        <f>H111/H82</f>
        <v>0.0006803862847973555</v>
      </c>
      <c r="K111" s="96">
        <f t="shared" si="11"/>
        <v>1.0453539823008848</v>
      </c>
    </row>
    <row r="112" spans="1:11" s="4" customFormat="1" ht="56.25" customHeight="1" thickBot="1">
      <c r="A112" s="43" t="s">
        <v>147</v>
      </c>
      <c r="B112" s="45" t="s">
        <v>148</v>
      </c>
      <c r="C112" s="12">
        <v>3081.8</v>
      </c>
      <c r="D112" s="12">
        <v>1397.6</v>
      </c>
      <c r="E112" s="89">
        <f t="shared" si="9"/>
        <v>0.4535012005970536</v>
      </c>
      <c r="F112" s="93">
        <f>D112/D82</f>
        <v>0.010879871459332042</v>
      </c>
      <c r="G112" s="12">
        <v>3613.5</v>
      </c>
      <c r="H112" s="12">
        <v>1350.4</v>
      </c>
      <c r="I112" s="89">
        <f t="shared" si="10"/>
        <v>0.373709699737097</v>
      </c>
      <c r="J112" s="93">
        <f>H112/H82</f>
        <v>0.010163646449008284</v>
      </c>
      <c r="K112" s="96">
        <f t="shared" si="11"/>
        <v>1.034952606635071</v>
      </c>
    </row>
    <row r="113" spans="1:11" s="4" customFormat="1" ht="146.25" customHeight="1" thickBot="1">
      <c r="A113" s="43" t="s">
        <v>149</v>
      </c>
      <c r="B113" s="45" t="s">
        <v>150</v>
      </c>
      <c r="C113" s="12">
        <v>3240.6</v>
      </c>
      <c r="D113" s="12">
        <v>1044</v>
      </c>
      <c r="E113" s="89">
        <f t="shared" si="9"/>
        <v>0.32216256248842806</v>
      </c>
      <c r="F113" s="93">
        <f>D113/D82</f>
        <v>0.00812720793041117</v>
      </c>
      <c r="G113" s="12">
        <v>3320</v>
      </c>
      <c r="H113" s="12">
        <v>1672.7</v>
      </c>
      <c r="I113" s="89">
        <f t="shared" si="10"/>
        <v>0.5038253012048193</v>
      </c>
      <c r="J113" s="93">
        <f>H113/H82</f>
        <v>0.012589404187837794</v>
      </c>
      <c r="K113" s="96">
        <f t="shared" si="11"/>
        <v>0.6241406109882226</v>
      </c>
    </row>
    <row r="114" spans="1:11" s="4" customFormat="1" ht="143.25" customHeight="1" thickBot="1">
      <c r="A114" s="43" t="s">
        <v>151</v>
      </c>
      <c r="B114" s="45" t="s">
        <v>152</v>
      </c>
      <c r="C114" s="12">
        <v>609.1</v>
      </c>
      <c r="D114" s="12">
        <v>198.3</v>
      </c>
      <c r="E114" s="89">
        <f t="shared" si="9"/>
        <v>0.32556230504022327</v>
      </c>
      <c r="F114" s="93">
        <f>D114/D82</f>
        <v>0.0015437024258625816</v>
      </c>
      <c r="G114" s="12">
        <v>610.4</v>
      </c>
      <c r="H114" s="12">
        <v>278.3</v>
      </c>
      <c r="I114" s="89">
        <f t="shared" si="10"/>
        <v>0.45593053735255573</v>
      </c>
      <c r="J114" s="93">
        <f>H114/H82</f>
        <v>0.0020945962727776995</v>
      </c>
      <c r="K114" s="96">
        <f t="shared" si="11"/>
        <v>0.7125404240028747</v>
      </c>
    </row>
    <row r="115" spans="1:11" s="4" customFormat="1" ht="227.25" customHeight="1" thickBot="1">
      <c r="A115" s="43" t="s">
        <v>153</v>
      </c>
      <c r="B115" s="45" t="s">
        <v>154</v>
      </c>
      <c r="C115" s="12">
        <v>89.5</v>
      </c>
      <c r="D115" s="12">
        <v>44.7</v>
      </c>
      <c r="E115" s="89">
        <f t="shared" si="9"/>
        <v>0.49944134078212293</v>
      </c>
      <c r="F115" s="93">
        <f>D115/D82</f>
        <v>0.0003479752820779496</v>
      </c>
      <c r="G115" s="12">
        <v>85.3</v>
      </c>
      <c r="H115" s="12">
        <v>42.5</v>
      </c>
      <c r="I115" s="89">
        <f t="shared" si="10"/>
        <v>0.4982415005861665</v>
      </c>
      <c r="J115" s="93">
        <f>H115/H82</f>
        <v>0.00031987187061822573</v>
      </c>
      <c r="K115" s="96">
        <f t="shared" si="11"/>
        <v>1.051764705882353</v>
      </c>
    </row>
    <row r="116" spans="1:11" s="4" customFormat="1" ht="108.75" customHeight="1" thickBot="1">
      <c r="A116" s="43" t="s">
        <v>155</v>
      </c>
      <c r="B116" s="45" t="s">
        <v>156</v>
      </c>
      <c r="C116" s="12">
        <v>0</v>
      </c>
      <c r="D116" s="12">
        <v>0</v>
      </c>
      <c r="E116" s="89" t="e">
        <f t="shared" si="9"/>
        <v>#DIV/0!</v>
      </c>
      <c r="F116" s="93">
        <f>D116/D82</f>
        <v>0</v>
      </c>
      <c r="G116" s="12">
        <v>16.7</v>
      </c>
      <c r="H116" s="12">
        <v>8.4</v>
      </c>
      <c r="I116" s="89">
        <f t="shared" si="10"/>
        <v>0.502994011976048</v>
      </c>
      <c r="J116" s="93">
        <f>H116/H82</f>
        <v>6.322173442807285E-05</v>
      </c>
      <c r="K116" s="96">
        <f t="shared" si="11"/>
        <v>0</v>
      </c>
    </row>
    <row r="117" spans="1:11" s="4" customFormat="1" ht="68.25" customHeight="1" thickBot="1">
      <c r="A117" s="43" t="s">
        <v>157</v>
      </c>
      <c r="B117" s="45" t="s">
        <v>158</v>
      </c>
      <c r="C117" s="12">
        <v>43588.8</v>
      </c>
      <c r="D117" s="12">
        <v>18774.8</v>
      </c>
      <c r="E117" s="89">
        <f t="shared" si="9"/>
        <v>0.430725323936424</v>
      </c>
      <c r="F117" s="93">
        <f>D117/D82</f>
        <v>0.14615584621827934</v>
      </c>
      <c r="G117" s="12">
        <v>0</v>
      </c>
      <c r="H117" s="12">
        <v>0</v>
      </c>
      <c r="I117" s="89" t="e">
        <f t="shared" si="10"/>
        <v>#DIV/0!</v>
      </c>
      <c r="J117" s="93">
        <f>H117/H82</f>
        <v>0</v>
      </c>
      <c r="K117" s="96" t="e">
        <f t="shared" si="11"/>
        <v>#DIV/0!</v>
      </c>
    </row>
    <row r="118" spans="1:11" s="4" customFormat="1" ht="41.25" customHeight="1" thickBot="1">
      <c r="A118" s="43" t="s">
        <v>159</v>
      </c>
      <c r="B118" s="45" t="s">
        <v>160</v>
      </c>
      <c r="C118" s="12">
        <v>0</v>
      </c>
      <c r="D118" s="12">
        <v>0</v>
      </c>
      <c r="E118" s="89" t="e">
        <f t="shared" si="9"/>
        <v>#DIV/0!</v>
      </c>
      <c r="F118" s="93">
        <f>D118/D82</f>
        <v>0</v>
      </c>
      <c r="G118" s="12">
        <v>8353.7</v>
      </c>
      <c r="H118" s="12">
        <v>3198.9</v>
      </c>
      <c r="I118" s="89">
        <f t="shared" si="10"/>
        <v>0.38293211391359516</v>
      </c>
      <c r="J118" s="93">
        <f>H118/H82</f>
        <v>0.02407619122166217</v>
      </c>
      <c r="K118" s="96">
        <f t="shared" si="11"/>
        <v>0</v>
      </c>
    </row>
    <row r="119" spans="1:11" s="4" customFormat="1" ht="16.5" customHeight="1">
      <c r="A119" s="58" t="s">
        <v>88</v>
      </c>
      <c r="B119" s="59" t="s">
        <v>161</v>
      </c>
      <c r="C119" s="60">
        <f>C120+C122+C123+C121</f>
        <v>402.3</v>
      </c>
      <c r="D119" s="60">
        <f>D120+D122+D123+D121</f>
        <v>300</v>
      </c>
      <c r="E119" s="91">
        <f t="shared" si="9"/>
        <v>0.7457121551081283</v>
      </c>
      <c r="F119" s="94">
        <f>D119/D82</f>
        <v>0.0023354045777043593</v>
      </c>
      <c r="G119" s="60">
        <f>G120+G122+G123+G121</f>
        <v>345.8</v>
      </c>
      <c r="H119" s="60">
        <f>H120+H122+H123+H121</f>
        <v>300</v>
      </c>
      <c r="I119" s="91">
        <f t="shared" si="10"/>
        <v>0.8675534991324465</v>
      </c>
      <c r="J119" s="94">
        <f>H119/H82</f>
        <v>0.0022579190867168877</v>
      </c>
      <c r="K119" s="97">
        <f t="shared" si="11"/>
        <v>1</v>
      </c>
    </row>
    <row r="120" spans="1:11" s="4" customFormat="1" ht="68.25" customHeight="1" thickBot="1">
      <c r="A120" s="43" t="s">
        <v>162</v>
      </c>
      <c r="B120" s="45" t="s">
        <v>163</v>
      </c>
      <c r="C120" s="12">
        <v>0</v>
      </c>
      <c r="D120" s="12">
        <v>0</v>
      </c>
      <c r="E120" s="89" t="e">
        <f t="shared" si="9"/>
        <v>#DIV/0!</v>
      </c>
      <c r="F120" s="93">
        <f>D120/D82</f>
        <v>0</v>
      </c>
      <c r="G120" s="12">
        <v>43.5</v>
      </c>
      <c r="H120" s="12">
        <v>0</v>
      </c>
      <c r="I120" s="89">
        <f t="shared" si="10"/>
        <v>0</v>
      </c>
      <c r="J120" s="93">
        <f>H120/H82</f>
        <v>0</v>
      </c>
      <c r="K120" s="96" t="e">
        <f t="shared" si="11"/>
        <v>#DIV/0!</v>
      </c>
    </row>
    <row r="121" spans="1:11" s="4" customFormat="1" ht="42" customHeight="1" thickBot="1">
      <c r="A121" s="43" t="s">
        <v>182</v>
      </c>
      <c r="B121" s="45" t="s">
        <v>183</v>
      </c>
      <c r="C121" s="12">
        <v>100</v>
      </c>
      <c r="D121" s="12">
        <v>0</v>
      </c>
      <c r="E121" s="89">
        <f t="shared" si="9"/>
        <v>0</v>
      </c>
      <c r="F121" s="93"/>
      <c r="G121" s="12"/>
      <c r="H121" s="12"/>
      <c r="I121" s="89"/>
      <c r="J121" s="93"/>
      <c r="K121" s="96"/>
    </row>
    <row r="122" spans="1:11" s="4" customFormat="1" ht="54.75" customHeight="1" thickBot="1">
      <c r="A122" s="43" t="s">
        <v>177</v>
      </c>
      <c r="B122" s="45" t="s">
        <v>164</v>
      </c>
      <c r="C122" s="12">
        <v>300</v>
      </c>
      <c r="D122" s="12">
        <v>300</v>
      </c>
      <c r="E122" s="89">
        <f t="shared" si="9"/>
        <v>1</v>
      </c>
      <c r="F122" s="93">
        <f>D122/D82</f>
        <v>0.0023354045777043593</v>
      </c>
      <c r="G122" s="12">
        <v>300</v>
      </c>
      <c r="H122" s="12">
        <v>300</v>
      </c>
      <c r="I122" s="89">
        <f t="shared" si="10"/>
        <v>1</v>
      </c>
      <c r="J122" s="93">
        <f>H122/H82</f>
        <v>0.0022579190867168877</v>
      </c>
      <c r="K122" s="96">
        <f t="shared" si="11"/>
        <v>1</v>
      </c>
    </row>
    <row r="123" spans="1:11" s="4" customFormat="1" ht="59.25" customHeight="1" thickBot="1">
      <c r="A123" s="43" t="s">
        <v>165</v>
      </c>
      <c r="B123" s="46" t="s">
        <v>166</v>
      </c>
      <c r="C123" s="12">
        <v>2.3</v>
      </c>
      <c r="D123" s="12">
        <v>0</v>
      </c>
      <c r="E123" s="89">
        <f t="shared" si="9"/>
        <v>0</v>
      </c>
      <c r="F123" s="93">
        <f>D123/D82</f>
        <v>0</v>
      </c>
      <c r="G123" s="12">
        <v>2.3</v>
      </c>
      <c r="H123" s="12">
        <v>0</v>
      </c>
      <c r="I123" s="89">
        <f t="shared" si="10"/>
        <v>0</v>
      </c>
      <c r="J123" s="93">
        <f>H123/H82</f>
        <v>0</v>
      </c>
      <c r="K123" s="96" t="e">
        <f t="shared" si="11"/>
        <v>#DIV/0!</v>
      </c>
    </row>
    <row r="124" spans="1:11" s="4" customFormat="1" ht="30.75" customHeight="1">
      <c r="A124" s="49" t="s">
        <v>2</v>
      </c>
      <c r="B124" s="50" t="s">
        <v>167</v>
      </c>
      <c r="C124" s="48">
        <v>0</v>
      </c>
      <c r="D124" s="12">
        <v>0</v>
      </c>
      <c r="E124" s="89" t="e">
        <f t="shared" si="9"/>
        <v>#DIV/0!</v>
      </c>
      <c r="F124" s="93">
        <f>D124/D82</f>
        <v>0</v>
      </c>
      <c r="G124" s="48">
        <v>2600</v>
      </c>
      <c r="H124" s="12">
        <v>0</v>
      </c>
      <c r="I124" s="89">
        <f t="shared" si="10"/>
        <v>0</v>
      </c>
      <c r="J124" s="93">
        <f>H124/H82</f>
        <v>0</v>
      </c>
      <c r="K124" s="96" t="e">
        <f t="shared" si="11"/>
        <v>#DIV/0!</v>
      </c>
    </row>
    <row r="125" spans="1:11" s="4" customFormat="1" ht="30" customHeight="1">
      <c r="A125" s="51" t="s">
        <v>168</v>
      </c>
      <c r="B125" s="63" t="s">
        <v>169</v>
      </c>
      <c r="C125" s="52">
        <v>0</v>
      </c>
      <c r="D125" s="53">
        <v>0</v>
      </c>
      <c r="E125" s="91" t="e">
        <f t="shared" si="9"/>
        <v>#DIV/0!</v>
      </c>
      <c r="F125" s="92">
        <f>D125/D82</f>
        <v>0</v>
      </c>
      <c r="G125" s="52">
        <v>2600</v>
      </c>
      <c r="H125" s="53">
        <v>0</v>
      </c>
      <c r="I125" s="91">
        <f t="shared" si="10"/>
        <v>0</v>
      </c>
      <c r="J125" s="92">
        <f>H125/H82</f>
        <v>0</v>
      </c>
      <c r="K125" s="97" t="e">
        <f t="shared" si="11"/>
        <v>#DIV/0!</v>
      </c>
    </row>
    <row r="126" spans="1:11" s="4" customFormat="1" ht="30.75" customHeight="1">
      <c r="A126" s="54" t="s">
        <v>168</v>
      </c>
      <c r="B126" s="55" t="s">
        <v>170</v>
      </c>
      <c r="C126" s="48">
        <v>0</v>
      </c>
      <c r="D126" s="12">
        <v>0</v>
      </c>
      <c r="E126" s="89" t="e">
        <f t="shared" si="9"/>
        <v>#DIV/0!</v>
      </c>
      <c r="F126" s="93">
        <f>D126/D82</f>
        <v>0</v>
      </c>
      <c r="G126" s="48">
        <v>2600</v>
      </c>
      <c r="H126" s="12">
        <v>0</v>
      </c>
      <c r="I126" s="89">
        <f t="shared" si="10"/>
        <v>0</v>
      </c>
      <c r="J126" s="93">
        <f>H126/H82</f>
        <v>0</v>
      </c>
      <c r="K126" s="96" t="e">
        <f t="shared" si="11"/>
        <v>#DIV/0!</v>
      </c>
    </row>
    <row r="127" spans="1:11" s="4" customFormat="1" ht="155.25" customHeight="1">
      <c r="A127" s="56" t="s">
        <v>87</v>
      </c>
      <c r="B127" s="37" t="s">
        <v>171</v>
      </c>
      <c r="C127" s="8">
        <v>0</v>
      </c>
      <c r="D127" s="8">
        <v>0</v>
      </c>
      <c r="E127" s="89" t="e">
        <f t="shared" si="9"/>
        <v>#DIV/0!</v>
      </c>
      <c r="F127" s="93">
        <f>D127/D82</f>
        <v>0</v>
      </c>
      <c r="G127" s="8">
        <v>0</v>
      </c>
      <c r="H127" s="8">
        <v>215.9</v>
      </c>
      <c r="I127" s="89" t="e">
        <f t="shared" si="10"/>
        <v>#DIV/0!</v>
      </c>
      <c r="J127" s="93">
        <f>H127/H82</f>
        <v>0.0016249491027405868</v>
      </c>
      <c r="K127" s="96">
        <f t="shared" si="11"/>
        <v>0</v>
      </c>
    </row>
    <row r="128" spans="1:11" s="4" customFormat="1" ht="87" customHeight="1" thickBot="1">
      <c r="A128" s="9" t="s">
        <v>22</v>
      </c>
      <c r="B128" s="78" t="s">
        <v>172</v>
      </c>
      <c r="C128" s="10">
        <v>0</v>
      </c>
      <c r="D128" s="10">
        <v>0</v>
      </c>
      <c r="E128" s="91" t="e">
        <f t="shared" si="9"/>
        <v>#DIV/0!</v>
      </c>
      <c r="F128" s="92">
        <f>D128/D82</f>
        <v>0</v>
      </c>
      <c r="G128" s="10">
        <v>0</v>
      </c>
      <c r="H128" s="10">
        <v>215.9</v>
      </c>
      <c r="I128" s="91" t="e">
        <f t="shared" si="10"/>
        <v>#DIV/0!</v>
      </c>
      <c r="J128" s="92">
        <f>H128/H82</f>
        <v>0.0016249491027405868</v>
      </c>
      <c r="K128" s="97">
        <f t="shared" si="11"/>
        <v>0</v>
      </c>
    </row>
    <row r="129" spans="1:11" s="4" customFormat="1" ht="49.5" customHeight="1" thickBot="1">
      <c r="A129" s="57" t="s">
        <v>173</v>
      </c>
      <c r="B129" s="44" t="s">
        <v>174</v>
      </c>
      <c r="C129" s="12">
        <v>0</v>
      </c>
      <c r="D129" s="12">
        <v>0</v>
      </c>
      <c r="E129" s="89" t="e">
        <f t="shared" si="9"/>
        <v>#DIV/0!</v>
      </c>
      <c r="F129" s="93">
        <f>D129/D82</f>
        <v>0</v>
      </c>
      <c r="G129" s="12">
        <v>0</v>
      </c>
      <c r="H129" s="12">
        <v>215.9</v>
      </c>
      <c r="I129" s="89" t="e">
        <f t="shared" si="10"/>
        <v>#DIV/0!</v>
      </c>
      <c r="J129" s="93">
        <f>H129/H82</f>
        <v>0.0016249491027405868</v>
      </c>
      <c r="K129" s="96">
        <f t="shared" si="11"/>
        <v>0</v>
      </c>
    </row>
    <row r="130" spans="1:11" s="4" customFormat="1" ht="84" customHeight="1">
      <c r="A130" s="7" t="s">
        <v>72</v>
      </c>
      <c r="B130" s="38" t="s">
        <v>175</v>
      </c>
      <c r="C130" s="14">
        <v>-222.2</v>
      </c>
      <c r="D130" s="14">
        <v>-515.9</v>
      </c>
      <c r="E130" s="89">
        <f t="shared" si="9"/>
        <v>2.3217821782178216</v>
      </c>
      <c r="F130" s="93">
        <f>D130/D82</f>
        <v>-0.00401611740545893</v>
      </c>
      <c r="G130" s="14">
        <v>-105.1</v>
      </c>
      <c r="H130" s="14">
        <v>-105.1</v>
      </c>
      <c r="I130" s="89">
        <f t="shared" si="10"/>
        <v>1</v>
      </c>
      <c r="J130" s="93">
        <f>H130/H82</f>
        <v>-0.0007910243200464829</v>
      </c>
      <c r="K130" s="96">
        <f t="shared" si="11"/>
        <v>4.9086584205518555</v>
      </c>
    </row>
    <row r="131" spans="1:11" s="4" customFormat="1" ht="57" customHeight="1">
      <c r="A131" s="9" t="s">
        <v>38</v>
      </c>
      <c r="B131" s="78" t="s">
        <v>176</v>
      </c>
      <c r="C131" s="15">
        <v>-222.2</v>
      </c>
      <c r="D131" s="95">
        <v>-515.9</v>
      </c>
      <c r="E131" s="91">
        <f t="shared" si="9"/>
        <v>2.3217821782178216</v>
      </c>
      <c r="F131" s="92">
        <f>D131/D82</f>
        <v>-0.00401611740545893</v>
      </c>
      <c r="G131" s="15">
        <v>-105.1</v>
      </c>
      <c r="H131" s="95">
        <v>-105.1</v>
      </c>
      <c r="I131" s="91">
        <f t="shared" si="10"/>
        <v>1</v>
      </c>
      <c r="J131" s="92">
        <f>H131/H82</f>
        <v>-0.0007910243200464829</v>
      </c>
      <c r="K131" s="97">
        <f t="shared" si="11"/>
        <v>4.9086584205518555</v>
      </c>
    </row>
    <row r="132" spans="1:11" s="4" customFormat="1" ht="25.5" customHeight="1">
      <c r="A132" s="75" t="s">
        <v>48</v>
      </c>
      <c r="B132" s="76"/>
      <c r="C132" s="77">
        <f>C82+C6</f>
        <v>290633.4</v>
      </c>
      <c r="D132" s="77">
        <f>D82+D6</f>
        <v>136237.7</v>
      </c>
      <c r="E132" s="91">
        <f t="shared" si="9"/>
        <v>0.4687613330057729</v>
      </c>
      <c r="F132" s="92">
        <f>D132/D132</f>
        <v>1</v>
      </c>
      <c r="G132" s="77">
        <f>G82+G6</f>
        <v>307781.1</v>
      </c>
      <c r="H132" s="77">
        <f>H82+H6</f>
        <v>147940.1</v>
      </c>
      <c r="I132" s="91">
        <f t="shared" si="10"/>
        <v>0.4806666166311057</v>
      </c>
      <c r="J132" s="92">
        <f>H132/H132</f>
        <v>1</v>
      </c>
      <c r="K132" s="97">
        <f t="shared" si="11"/>
        <v>0.9208977146831725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2016-09-14T13:48:41Z</dcterms:modified>
  <cp:category/>
  <cp:version/>
  <cp:contentType/>
  <cp:contentStatus/>
</cp:coreProperties>
</file>