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<sst xmlns="http://schemas.openxmlformats.org/spreadsheetml/2006/main" count="207" uniqueCount="200">
  <si>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</si>
  <si>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</si>
  <si>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</si>
  <si>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</si>
  <si>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</si>
  <si>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</si>
  <si>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</si>
  <si>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</si>
  <si>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</si>
  <si>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</si>
  <si>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</si>
  <si>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</si>
  <si>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</si>
  <si>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</si>
  <si>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</si>
  <si>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</si>
  <si>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</si>
  <si>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</si>
  <si>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</si>
  <si>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</si>
  <si>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</si>
  <si>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</si>
  <si>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</si>
  <si>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</si>
  <si>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</si>
  <si>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</si>
  <si>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</si>
  <si>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</si>
  <si>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</si>
  <si>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</si>
  <si>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</si>
  <si>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</si>
  <si>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</si>
  <si>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</si>
  <si>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</si>
  <si>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</si>
  <si>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</si>
  <si>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</si>
  <si>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</si>
  <si>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</si>
  <si>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</si>
  <si>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</si>
  <si>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</si>
  <si>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</si>
  <si>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</si>
  <si>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</si>
  <si>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</si>
  <si>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</si>
  <si>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</si>
  <si>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</si>
  <si>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</si>
  <si>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</si>
  <si>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</si>
  <si>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</si>
  <si>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</si>
  <si>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</si>
  <si>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</si>
  <si>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</si>
  <si>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</si>
  <si>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</si>
  <si>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</si>
  <si>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</si>
  <si>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</si>
  <si>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</si>
  <si>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</si>
  <si>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</si>
  <si>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</si>
  <si>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</si>
  <si>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</si>
  <si>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</si>
  <si>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</si>
  <si>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</si>
  <si>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</si>
  <si>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</si>
  <si>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</si>
  <si>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</si>
  <si>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</si>
  <si>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</si>
  <si>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</si>
  <si>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</si>
  <si>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</si>
  <si>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</si>
  <si>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</si>
  <si>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</si>
  <si>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</si>
  <si>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</si>
  <si>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</si>
  <si>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</si>
  <si>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</si>
  <si>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</si>
  <si>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</si>
  <si>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</si>
  <si>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</si>
  <si>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9 месяцев 2014 года</t>
  </si>
  <si>
    <t>за 9 месяцев 2013 года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</si>
  <si>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</si>
  <si>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</si>
  <si>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</si>
  <si>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</si>
  <si>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</si>
  <si>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</si>
  <si>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</si>
  <si>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</si>
  <si>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20202215050000151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</si>
  <si>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</si>
  <si>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</si>
  <si>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</si>
  <si>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</si>
  <si>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</si>
  <si>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</si>
  <si>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</si>
  <si>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</si>
  <si>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</si>
  <si>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</si>
  <si>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</si>
  <si>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</si>
  <si>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</si>
  <si>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</si>
  <si>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</si>
  <si>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</si>
  <si>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</si>
  <si>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</si>
  <si>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</si>
  <si>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</si>
  <si>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</si>
  <si>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</si>
  <si>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</si>
  <si>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</si>
  <si>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</si>
  <si>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</si>
  <si>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</si>
  <si>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</si>
  <si>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</si>
  <si>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</si>
  <si>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</si>
  <si>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</si>
  <si>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</si>
  <si>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</si>
  <si>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</si>
  <si>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</si>
  <si>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</si>
  <si>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</si>
  <si>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</si>
  <si>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</si>
  <si>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</si>
  <si>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</si>
  <si>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</si>
  <si>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</si>
  <si>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</si>
  <si>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</si>
  <si>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</si>
  <si>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</si>
  <si>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</si>
  <si>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</si>
  <si>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</si>
  <si>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</si>
  <si>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</si>
  <si>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</si>
  <si>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</si>
  <si>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</si>
  <si>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</si>
  <si>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</si>
  <si>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</si>
  <si>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</si>
  <si>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</si>
  <si>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</si>
  <si>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</si>
  <si>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Иные межбюджетные трансферты на государственную поддержку муниципальных учреждений культуры</t>
  </si>
  <si>
    <t>20204052050000151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</si>
  <si>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</si>
  <si>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</si>
  <si>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</si>
  <si>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</si>
  <si>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</si>
  <si>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</si>
  <si>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</si>
  <si>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</si>
  <si>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</si>
  <si>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</si>
  <si>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</si>
  <si>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</si>
  <si>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</si>
  <si>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</si>
  <si>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Доходы консолидированного бюджета Питерского муниципального района Саратовской области</t>
  </si>
  <si>
    <t>Субсидии бюджетам муниципальных районов на мероприятия государственной программы Российской Федерации "Доступная среда" на 2011-2015 годы</t>
  </si>
  <si>
    <t>20202051050000151</t>
  </si>
  <si>
    <t>Субсидии бюджетам муниципальных районов на обеспечение жильем молодых семей за счет средств областного бюджета</t>
  </si>
  <si>
    <t>20202999050029151</t>
  </si>
  <si>
    <t>Субсидии бюджетам муниципальных районов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</si>
  <si>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20202999050061151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</si>
  <si>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</si>
  <si>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</si>
  <si>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</si>
  <si>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</si>
  <si>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муниципальных районов на софинансирование расходных обязательств по реализации мероприятий муниципальных программ развития малого и среднего предпринимательства</t>
  </si>
  <si>
    <t>20202999050025151</t>
  </si>
  <si>
    <t>Межбюджетные трансферты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</si>
  <si>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</si>
  <si>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 xml:space="preserve"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 </t>
  </si>
  <si>
    <t>20204053050000151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</si>
</sst>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</numFmts>
  <fonts count="75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i/>
      <sz val="10"/>
      <name val="Microsoft Sans Serif"/>
      <family val="2"/>
    </font>
    <font>
      <b/>
      <sz val="10"/>
      <name val="Arial"/>
      <family val="2"/>
    </font>
    <font>
      <i/>
      <sz val="8"/>
      <name val="Microsoft Sans Serif"/>
      <family val="2"/>
    </font>
    <font>
      <i/>
      <sz val="10"/>
      <name val="Arial"/>
      <family val="2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i/>
      <sz val="10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i/>
      <sz val="10"/>
      <color indexed="12"/>
      <name val="Microsoft Sans Serif"/>
      <family val="2"/>
    </font>
    <font>
      <i/>
      <sz val="8"/>
      <color indexed="12"/>
      <name val="Microsoft Sans Serif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i/>
      <sz val="10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b/>
      <i/>
      <sz val="10"/>
      <color rgb="FFCC0000"/>
      <name val="Microsoft Sans Serif"/>
      <family val="2"/>
    </font>
    <font>
      <i/>
      <sz val="8"/>
      <color rgb="FFCC0000"/>
      <name val="Microsoft Sans Serif"/>
      <family val="2"/>
    </font>
    <font>
      <sz val="8"/>
      <color rgb="FFFF0000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2" fontId="60" fillId="0" borderId="10" xfId="0" applyNumberFormat="1" applyFont="1" applyBorder="1" applyAlignment="1">
      <alignment horizontal="right" vertical="center" wrapText="1"/>
    </xf>
    <xf numFmtId="174" fontId="61" fillId="0" borderId="10" xfId="0" applyNumberFormat="1" applyFont="1" applyBorder="1" applyAlignment="1">
      <alignment horizontal="right" vertical="center" wrapText="1"/>
    </xf>
    <xf numFmtId="174" fontId="62" fillId="0" borderId="10" xfId="0" applyNumberFormat="1" applyFont="1" applyBorder="1" applyAlignment="1">
      <alignment horizontal="right" vertical="center" wrapText="1"/>
    </xf>
    <xf numFmtId="174" fontId="63" fillId="0" borderId="10" xfId="0" applyNumberFormat="1" applyFont="1" applyBorder="1" applyAlignment="1">
      <alignment horizontal="right" vertical="center" wrapText="1"/>
    </xf>
    <xf numFmtId="174" fontId="64" fillId="0" borderId="10" xfId="0" applyNumberFormat="1" applyFont="1" applyBorder="1" applyAlignment="1">
      <alignment horizontal="right" vertical="center" wrapText="1"/>
    </xf>
    <xf numFmtId="174" fontId="64" fillId="0" borderId="12" xfId="0" applyNumberFormat="1" applyFont="1" applyBorder="1" applyAlignment="1">
      <alignment horizontal="right" vertical="center" wrapText="1"/>
    </xf>
    <xf numFmtId="174" fontId="61" fillId="0" borderId="14" xfId="0" applyNumberFormat="1" applyFont="1" applyBorder="1" applyAlignment="1">
      <alignment horizontal="right" vertical="center" wrapText="1"/>
    </xf>
    <xf numFmtId="174" fontId="62" fillId="0" borderId="15" xfId="0" applyNumberFormat="1" applyFont="1" applyBorder="1" applyAlignment="1">
      <alignment horizontal="right" vertical="center" wrapText="1"/>
    </xf>
    <xf numFmtId="174" fontId="63" fillId="0" borderId="15" xfId="0" applyNumberFormat="1" applyFont="1" applyBorder="1" applyAlignment="1">
      <alignment horizontal="right" vertical="center" wrapText="1"/>
    </xf>
    <xf numFmtId="174" fontId="64" fillId="0" borderId="15" xfId="0" applyNumberFormat="1" applyFont="1" applyBorder="1" applyAlignment="1">
      <alignment horizontal="right" vertical="center" wrapText="1"/>
    </xf>
    <xf numFmtId="174" fontId="64" fillId="0" borderId="16" xfId="0" applyNumberFormat="1" applyFont="1" applyBorder="1" applyAlignment="1">
      <alignment horizontal="right" vertical="center" wrapText="1"/>
    </xf>
    <xf numFmtId="172" fontId="65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4" fontId="66" fillId="0" borderId="10" xfId="0" applyNumberFormat="1" applyFont="1" applyBorder="1" applyAlignment="1">
      <alignment horizontal="right" vertical="center" wrapText="1"/>
    </xf>
    <xf numFmtId="174" fontId="66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4" fontId="67" fillId="0" borderId="10" xfId="0" applyNumberFormat="1" applyFont="1" applyBorder="1" applyAlignment="1">
      <alignment horizontal="right" vertical="center" wrapText="1"/>
    </xf>
    <xf numFmtId="174" fontId="67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49" fontId="14" fillId="0" borderId="17" xfId="0" applyNumberFormat="1" applyFont="1" applyBorder="1" applyAlignment="1">
      <alignment horizontal="right" vertical="top" wrapText="1"/>
    </xf>
    <xf numFmtId="49" fontId="14" fillId="0" borderId="18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49" fontId="14" fillId="0" borderId="20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vertical="top" wrapText="1"/>
    </xf>
    <xf numFmtId="49" fontId="14" fillId="0" borderId="14" xfId="0" applyNumberFormat="1" applyFont="1" applyBorder="1" applyAlignment="1">
      <alignment horizontal="right" vertical="top"/>
    </xf>
    <xf numFmtId="172" fontId="3" fillId="0" borderId="19" xfId="0" applyNumberFormat="1" applyFont="1" applyBorder="1" applyAlignment="1">
      <alignment horizontal="right" vertical="center" wrapText="1"/>
    </xf>
    <xf numFmtId="49" fontId="14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172" fontId="5" fillId="0" borderId="19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top" wrapText="1"/>
    </xf>
    <xf numFmtId="49" fontId="14" fillId="0" borderId="14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 vertical="top" wrapText="1"/>
    </xf>
    <xf numFmtId="49" fontId="14" fillId="0" borderId="25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72" fontId="14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49" fontId="14" fillId="0" borderId="25" xfId="0" applyNumberFormat="1" applyFont="1" applyBorder="1" applyAlignment="1">
      <alignment horizontal="right" vertical="center" wrapText="1"/>
    </xf>
    <xf numFmtId="172" fontId="14" fillId="0" borderId="19" xfId="0" applyNumberFormat="1" applyFont="1" applyBorder="1" applyAlignment="1">
      <alignment horizontal="right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172" fontId="15" fillId="0" borderId="26" xfId="0" applyNumberFormat="1" applyFont="1" applyBorder="1" applyAlignment="1">
      <alignment horizontal="right" vertical="center" wrapText="1"/>
    </xf>
    <xf numFmtId="49" fontId="14" fillId="0" borderId="14" xfId="0" applyNumberFormat="1" applyFont="1" applyBorder="1" applyAlignment="1">
      <alignment horizontal="right" vertical="center" wrapText="1"/>
    </xf>
    <xf numFmtId="49" fontId="14" fillId="0" borderId="27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5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172" fontId="13" fillId="0" borderId="10" xfId="0" applyNumberFormat="1" applyFont="1" applyBorder="1" applyAlignment="1">
      <alignment horizontal="right" vertical="top" wrapText="1"/>
    </xf>
    <xf numFmtId="173" fontId="1" fillId="33" borderId="28" xfId="0" applyNumberFormat="1" applyFont="1" applyFill="1" applyBorder="1" applyAlignment="1">
      <alignment horizontal="center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2" fontId="1" fillId="33" borderId="31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0" fontId="68" fillId="0" borderId="10" xfId="0" applyNumberFormat="1" applyFont="1" applyBorder="1" applyAlignment="1">
      <alignment horizontal="right" vertical="center" wrapText="1"/>
    </xf>
    <xf numFmtId="173" fontId="69" fillId="0" borderId="11" xfId="0" applyNumberFormat="1" applyFont="1" applyBorder="1" applyAlignment="1">
      <alignment horizontal="right" vertical="center" wrapText="1"/>
    </xf>
    <xf numFmtId="173" fontId="70" fillId="0" borderId="10" xfId="0" applyNumberFormat="1" applyFont="1" applyBorder="1" applyAlignment="1">
      <alignment horizontal="right" vertical="center" wrapText="1"/>
    </xf>
    <xf numFmtId="10" fontId="71" fillId="0" borderId="10" xfId="0" applyNumberFormat="1" applyFont="1" applyBorder="1" applyAlignment="1">
      <alignment horizontal="right" vertical="center" wrapText="1"/>
    </xf>
    <xf numFmtId="173" fontId="71" fillId="0" borderId="10" xfId="0" applyNumberFormat="1" applyFont="1" applyBorder="1" applyAlignment="1">
      <alignment horizontal="right" vertical="center" wrapText="1"/>
    </xf>
    <xf numFmtId="173" fontId="68" fillId="0" borderId="10" xfId="0" applyNumberFormat="1" applyFont="1" applyBorder="1" applyAlignment="1">
      <alignment horizontal="right" vertical="center" wrapText="1"/>
    </xf>
    <xf numFmtId="173" fontId="72" fillId="0" borderId="10" xfId="0" applyNumberFormat="1" applyFont="1" applyBorder="1" applyAlignment="1">
      <alignment horizontal="right" vertical="center" wrapText="1"/>
    </xf>
    <xf numFmtId="10" fontId="72" fillId="0" borderId="10" xfId="0" applyNumberFormat="1" applyFont="1" applyBorder="1" applyAlignment="1">
      <alignment horizontal="right" vertical="center" wrapText="1"/>
    </xf>
    <xf numFmtId="10" fontId="73" fillId="0" borderId="10" xfId="0" applyNumberFormat="1" applyFont="1" applyBorder="1" applyAlignment="1">
      <alignment horizontal="right" vertical="top" wrapText="1"/>
    </xf>
    <xf numFmtId="172" fontId="71" fillId="0" borderId="10" xfId="0" applyNumberFormat="1" applyFont="1" applyBorder="1" applyAlignment="1">
      <alignment horizontal="right" vertical="center" wrapText="1"/>
    </xf>
    <xf numFmtId="173" fontId="69" fillId="0" borderId="21" xfId="0" applyNumberFormat="1" applyFont="1" applyBorder="1" applyAlignment="1">
      <alignment horizontal="right" vertical="center" wrapText="1"/>
    </xf>
    <xf numFmtId="173" fontId="74" fillId="0" borderId="11" xfId="0" applyNumberFormat="1" applyFont="1" applyBorder="1" applyAlignment="1">
      <alignment horizontal="right" vertical="center" wrapText="1"/>
    </xf>
    <xf numFmtId="173" fontId="74" fillId="0" borderId="21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>
      <alignment horizontal="right" vertical="top" wrapText="1"/>
    </xf>
    <xf numFmtId="173" fontId="73" fillId="0" borderId="21" xfId="0" applyNumberFormat="1" applyFont="1" applyBorder="1" applyAlignment="1">
      <alignment horizontal="right" vertical="top" wrapText="1"/>
    </xf>
    <xf numFmtId="172" fontId="68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0"/>
  <sheetViews>
    <sheetView tabSelected="1" workbookViewId="0" topLeftCell="C136">
      <selection activeCell="G138" sqref="G138:H139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01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3"/>
      <c r="N1" s="103"/>
      <c r="O1" s="103"/>
    </row>
    <row r="4" spans="1:11" s="4" customFormat="1" ht="49.5" customHeight="1">
      <c r="A4" s="104" t="s">
        <v>89</v>
      </c>
      <c r="B4" s="104" t="s">
        <v>73</v>
      </c>
      <c r="C4" s="95" t="s">
        <v>93</v>
      </c>
      <c r="D4" s="96"/>
      <c r="E4" s="96"/>
      <c r="F4" s="97"/>
      <c r="G4" s="95" t="s">
        <v>94</v>
      </c>
      <c r="H4" s="96"/>
      <c r="I4" s="96"/>
      <c r="J4" s="97"/>
      <c r="K4" s="99" t="s">
        <v>46</v>
      </c>
    </row>
    <row r="5" spans="1:11" s="4" customFormat="1" ht="33.75" customHeight="1">
      <c r="A5" s="105"/>
      <c r="B5" s="105"/>
      <c r="C5" s="98" t="s">
        <v>90</v>
      </c>
      <c r="D5" s="98" t="s">
        <v>91</v>
      </c>
      <c r="E5" s="99" t="s">
        <v>49</v>
      </c>
      <c r="F5" s="99" t="s">
        <v>19</v>
      </c>
      <c r="G5" s="98" t="s">
        <v>90</v>
      </c>
      <c r="H5" s="98" t="s">
        <v>91</v>
      </c>
      <c r="I5" s="99" t="s">
        <v>49</v>
      </c>
      <c r="J5" s="99" t="s">
        <v>19</v>
      </c>
      <c r="K5" s="100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44785.7</v>
      </c>
      <c r="D6" s="6">
        <f>D8+D13+D20+D23+D27+D32+D35+D40+D43+D48+D54+D59</f>
        <v>16279.900000000001</v>
      </c>
      <c r="E6" s="25">
        <f aca="true" t="shared" si="0" ref="E6:E37">D6/C6</f>
        <v>0.36350665502604634</v>
      </c>
      <c r="F6" s="25">
        <f>E6/E6</f>
        <v>1</v>
      </c>
      <c r="G6" s="6">
        <v>40677.3</v>
      </c>
      <c r="H6" s="6">
        <f>H8+H14+H20+H23+H27+H29+H32+H35+H40+H43+H47+H52+H54+H59+H78</f>
        <v>23399.000000000004</v>
      </c>
      <c r="I6" s="25">
        <f aca="true" t="shared" si="1" ref="I6:I30">H6/G6</f>
        <v>0.5752348361371085</v>
      </c>
      <c r="J6" s="25">
        <f>H6/H6</f>
        <v>1</v>
      </c>
      <c r="K6" s="30">
        <f aca="true" t="shared" si="2" ref="K6:K37">D6/H6</f>
        <v>0.6957519552117611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18378.000000000004</v>
      </c>
      <c r="D7" s="8">
        <f>D8</f>
        <v>12161.5</v>
      </c>
      <c r="E7" s="26">
        <f t="shared" si="0"/>
        <v>0.6617423005767764</v>
      </c>
      <c r="F7" s="25">
        <f>D7/D6</f>
        <v>0.7470254731294418</v>
      </c>
      <c r="G7" s="8">
        <f>G8</f>
        <v>24030.600000000002</v>
      </c>
      <c r="H7" s="8">
        <f>H8</f>
        <v>15472.099999999999</v>
      </c>
      <c r="I7" s="26">
        <f t="shared" si="1"/>
        <v>0.643849924679367</v>
      </c>
      <c r="J7" s="26">
        <f>H7/H6</f>
        <v>0.6612291123552287</v>
      </c>
      <c r="K7" s="31">
        <f t="shared" si="2"/>
        <v>0.7860277531815333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18378.000000000004</v>
      </c>
      <c r="D8" s="10">
        <f>D9+D10+D11+D12</f>
        <v>12161.5</v>
      </c>
      <c r="E8" s="27">
        <f t="shared" si="0"/>
        <v>0.6617423005767764</v>
      </c>
      <c r="F8" s="25">
        <f>D8/D6</f>
        <v>0.7470254731294418</v>
      </c>
      <c r="G8" s="10">
        <f>G9+G10+G11+G12</f>
        <v>24030.600000000002</v>
      </c>
      <c r="H8" s="10">
        <f>H9+H10+H11+H12</f>
        <v>15472.099999999999</v>
      </c>
      <c r="I8" s="27">
        <f t="shared" si="1"/>
        <v>0.643849924679367</v>
      </c>
      <c r="J8" s="27">
        <f>J9+J10+J11+J12</f>
        <v>0.6612291123552287</v>
      </c>
      <c r="K8" s="32">
        <f t="shared" si="2"/>
        <v>0.7860277531815333</v>
      </c>
    </row>
    <row r="9" spans="1:11" s="4" customFormat="1" ht="85.5" customHeight="1">
      <c r="A9" s="11" t="s">
        <v>65</v>
      </c>
      <c r="B9" s="15">
        <v>10102010010000100</v>
      </c>
      <c r="C9" s="12">
        <v>17149.9</v>
      </c>
      <c r="D9" s="12">
        <v>11817.2</v>
      </c>
      <c r="E9" s="28">
        <f t="shared" si="0"/>
        <v>0.6890535804873498</v>
      </c>
      <c r="F9" s="25">
        <f>D9/D6</f>
        <v>0.7258766945742909</v>
      </c>
      <c r="G9" s="12">
        <v>22266.9</v>
      </c>
      <c r="H9" s="12">
        <v>15004.5</v>
      </c>
      <c r="I9" s="28">
        <f t="shared" si="1"/>
        <v>0.6738477291405629</v>
      </c>
      <c r="J9" s="28">
        <f>H9/H6</f>
        <v>0.6412453523654856</v>
      </c>
      <c r="K9" s="33">
        <f t="shared" si="2"/>
        <v>0.7875770602152689</v>
      </c>
    </row>
    <row r="10" spans="1:11" s="4" customFormat="1" ht="133.5" customHeight="1">
      <c r="A10" s="11" t="s">
        <v>21</v>
      </c>
      <c r="B10" s="15">
        <v>10102020010000110</v>
      </c>
      <c r="C10" s="12">
        <v>1174.9</v>
      </c>
      <c r="D10" s="12">
        <v>282.8</v>
      </c>
      <c r="E10" s="28">
        <f t="shared" si="0"/>
        <v>0.24070133628393905</v>
      </c>
      <c r="F10" s="28">
        <f>D10/D6</f>
        <v>0.017371114073182266</v>
      </c>
      <c r="G10" s="12">
        <v>1640.9</v>
      </c>
      <c r="H10" s="12">
        <v>471.3</v>
      </c>
      <c r="I10" s="28">
        <f t="shared" si="1"/>
        <v>0.2872204278140045</v>
      </c>
      <c r="J10" s="28">
        <f>H10/H6</f>
        <v>0.02014188640540194</v>
      </c>
      <c r="K10" s="33">
        <f t="shared" si="2"/>
        <v>0.6000424358158286</v>
      </c>
    </row>
    <row r="11" spans="1:11" s="4" customFormat="1" ht="49.5" customHeight="1">
      <c r="A11" s="11" t="s">
        <v>32</v>
      </c>
      <c r="B11" s="15">
        <v>10102030010000110</v>
      </c>
      <c r="C11" s="12">
        <v>27.3</v>
      </c>
      <c r="D11" s="12">
        <v>25.3</v>
      </c>
      <c r="E11" s="28">
        <f t="shared" si="0"/>
        <v>0.9267399267399268</v>
      </c>
      <c r="F11" s="28">
        <f>D11/D6</f>
        <v>0.0015540635998992623</v>
      </c>
      <c r="G11" s="12">
        <v>72.8</v>
      </c>
      <c r="H11" s="12">
        <v>-14.5</v>
      </c>
      <c r="I11" s="28">
        <f t="shared" si="1"/>
        <v>-0.1991758241758242</v>
      </c>
      <c r="J11" s="28">
        <f>H11/H6</f>
        <v>-0.0006196846019060643</v>
      </c>
      <c r="K11" s="33">
        <f t="shared" si="2"/>
        <v>-1.7448275862068967</v>
      </c>
    </row>
    <row r="12" spans="1:11" s="4" customFormat="1" ht="97.5" customHeight="1">
      <c r="A12" s="11" t="s">
        <v>57</v>
      </c>
      <c r="B12" s="15">
        <v>10102040010000110</v>
      </c>
      <c r="C12" s="12">
        <v>25.9</v>
      </c>
      <c r="D12" s="12">
        <v>36.2</v>
      </c>
      <c r="E12" s="28">
        <f t="shared" si="0"/>
        <v>1.3976833976833978</v>
      </c>
      <c r="F12" s="28">
        <f>D12/D6</f>
        <v>0.0022236008820693</v>
      </c>
      <c r="G12" s="12">
        <v>50</v>
      </c>
      <c r="H12" s="12">
        <v>10.8</v>
      </c>
      <c r="I12" s="28">
        <f t="shared" si="1"/>
        <v>0.21600000000000003</v>
      </c>
      <c r="J12" s="28">
        <f>H12/H6</f>
        <v>0.00046155818624727546</v>
      </c>
      <c r="K12" s="33">
        <f t="shared" si="2"/>
        <v>3.351851851851852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5947.2</v>
      </c>
      <c r="D13" s="8">
        <f>D14</f>
        <v>4241.4</v>
      </c>
      <c r="E13" s="26">
        <f t="shared" si="0"/>
        <v>0.7131759483454398</v>
      </c>
      <c r="F13" s="26">
        <f>D13/D6</f>
        <v>0.2605298558344952</v>
      </c>
      <c r="G13" s="8">
        <f>G14</f>
        <v>0</v>
      </c>
      <c r="H13" s="8">
        <f>H14</f>
        <v>0</v>
      </c>
      <c r="I13" s="26" t="e">
        <f t="shared" si="1"/>
        <v>#DIV/0!</v>
      </c>
      <c r="J13" s="26">
        <f>H13/H6</f>
        <v>0</v>
      </c>
      <c r="K13" s="31" t="e">
        <f t="shared" si="2"/>
        <v>#DIV/0!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5947.2</v>
      </c>
      <c r="D14" s="10">
        <f>D15+D16+D17+D18</f>
        <v>4241.4</v>
      </c>
      <c r="E14" s="27">
        <f t="shared" si="0"/>
        <v>0.7131759483454398</v>
      </c>
      <c r="F14" s="27">
        <f>D14/D6</f>
        <v>0.2605298558344952</v>
      </c>
      <c r="G14" s="10">
        <f>G15+G16+G17+G18</f>
        <v>0</v>
      </c>
      <c r="H14" s="10">
        <f>H15+H16+H17+H18</f>
        <v>0</v>
      </c>
      <c r="I14" s="27" t="e">
        <f t="shared" si="1"/>
        <v>#DIV/0!</v>
      </c>
      <c r="J14" s="27">
        <f>H14/H6</f>
        <v>0</v>
      </c>
      <c r="K14" s="32" t="e">
        <f t="shared" si="2"/>
        <v>#DIV/0!</v>
      </c>
    </row>
    <row r="15" spans="1:11" s="4" customFormat="1" ht="73.5" customHeight="1">
      <c r="A15" s="11" t="s">
        <v>4</v>
      </c>
      <c r="B15" s="15">
        <v>10302230010000110</v>
      </c>
      <c r="C15" s="12">
        <v>2170.7</v>
      </c>
      <c r="D15" s="12">
        <v>1610.8</v>
      </c>
      <c r="E15" s="28">
        <f t="shared" si="0"/>
        <v>0.7420647717326209</v>
      </c>
      <c r="F15" s="28">
        <f>D15/D6</f>
        <v>0.09894409670821072</v>
      </c>
      <c r="G15" s="12"/>
      <c r="H15" s="12"/>
      <c r="I15" s="28" t="e">
        <f t="shared" si="1"/>
        <v>#DIV/0!</v>
      </c>
      <c r="J15" s="28">
        <f>H15/H6</f>
        <v>0</v>
      </c>
      <c r="K15" s="33" t="e">
        <f t="shared" si="2"/>
        <v>#DIV/0!</v>
      </c>
    </row>
    <row r="16" spans="1:11" s="4" customFormat="1" ht="97.5" customHeight="1">
      <c r="A16" s="11" t="s">
        <v>28</v>
      </c>
      <c r="B16" s="15">
        <v>10302240010000110</v>
      </c>
      <c r="C16" s="12">
        <v>47.6</v>
      </c>
      <c r="D16" s="12">
        <v>33.6</v>
      </c>
      <c r="E16" s="28">
        <f t="shared" si="0"/>
        <v>0.7058823529411765</v>
      </c>
      <c r="F16" s="28">
        <f>D16/D6</f>
        <v>0.00206389474136819</v>
      </c>
      <c r="G16" s="12"/>
      <c r="H16" s="12"/>
      <c r="I16" s="28" t="e">
        <f t="shared" si="1"/>
        <v>#DIV/0!</v>
      </c>
      <c r="J16" s="28">
        <f>H16/H6</f>
        <v>0</v>
      </c>
      <c r="K16" s="33" t="e">
        <f t="shared" si="2"/>
        <v>#DIV/0!</v>
      </c>
    </row>
    <row r="17" spans="1:11" s="4" customFormat="1" ht="85.5" customHeight="1">
      <c r="A17" s="11" t="s">
        <v>3</v>
      </c>
      <c r="B17" s="15">
        <v>10302250010000110</v>
      </c>
      <c r="C17" s="12">
        <v>3526.7</v>
      </c>
      <c r="D17" s="12">
        <v>2644</v>
      </c>
      <c r="E17" s="28">
        <f t="shared" si="0"/>
        <v>0.7497093600249526</v>
      </c>
      <c r="F17" s="28">
        <f>D17/D6</f>
        <v>0.16240886000528257</v>
      </c>
      <c r="G17" s="12"/>
      <c r="H17" s="12"/>
      <c r="I17" s="28" t="e">
        <f t="shared" si="1"/>
        <v>#DIV/0!</v>
      </c>
      <c r="J17" s="28">
        <f>H17/H6</f>
        <v>0</v>
      </c>
      <c r="K17" s="33" t="e">
        <f t="shared" si="2"/>
        <v>#DIV/0!</v>
      </c>
    </row>
    <row r="18" spans="1:11" s="4" customFormat="1" ht="73.5" customHeight="1">
      <c r="A18" s="11" t="s">
        <v>1</v>
      </c>
      <c r="B18" s="15">
        <v>10302260010000110</v>
      </c>
      <c r="C18" s="12">
        <v>202.2</v>
      </c>
      <c r="D18" s="35">
        <v>-47</v>
      </c>
      <c r="E18" s="28">
        <f t="shared" si="0"/>
        <v>-0.23244312561819983</v>
      </c>
      <c r="F18" s="28">
        <f>D18/D6</f>
        <v>-0.0028869956203662183</v>
      </c>
      <c r="G18" s="13"/>
      <c r="H18" s="13"/>
      <c r="I18" s="28" t="e">
        <f t="shared" si="1"/>
        <v>#DIV/0!</v>
      </c>
      <c r="J18" s="28">
        <f>H18/H6</f>
        <v>0</v>
      </c>
      <c r="K18" s="33" t="e">
        <f t="shared" si="2"/>
        <v>#DIV/0!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3674.5</v>
      </c>
      <c r="D19" s="8">
        <f>D20+D23</f>
        <v>1661.3000000000002</v>
      </c>
      <c r="E19" s="26">
        <f t="shared" si="0"/>
        <v>0.45211593414069945</v>
      </c>
      <c r="F19" s="26">
        <f>D19/D6</f>
        <v>0.10204608136413615</v>
      </c>
      <c r="G19" s="8">
        <f>G20+G23</f>
        <v>3217.8</v>
      </c>
      <c r="H19" s="8">
        <f>H20+H23</f>
        <v>2233.6</v>
      </c>
      <c r="I19" s="26">
        <f t="shared" si="1"/>
        <v>0.6941388526322332</v>
      </c>
      <c r="J19" s="26">
        <f>J20+J23</f>
        <v>0.09545707081499208</v>
      </c>
      <c r="K19" s="31">
        <f t="shared" si="2"/>
        <v>0.7437768624641835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2725.4</v>
      </c>
      <c r="D20" s="10">
        <f>D21+D22</f>
        <v>1212.1000000000001</v>
      </c>
      <c r="E20" s="27">
        <f t="shared" si="0"/>
        <v>0.44474205621193225</v>
      </c>
      <c r="F20" s="27">
        <f>D20/D6</f>
        <v>0.07445377428608284</v>
      </c>
      <c r="G20" s="10">
        <f>G21+G22</f>
        <v>2248</v>
      </c>
      <c r="H20" s="10">
        <f>H21+H22</f>
        <v>1593.1999999999998</v>
      </c>
      <c r="I20" s="27">
        <f t="shared" si="1"/>
        <v>0.7087188612099643</v>
      </c>
      <c r="J20" s="27">
        <f>H20/H6</f>
        <v>0.06808837984529252</v>
      </c>
      <c r="K20" s="32">
        <f t="shared" si="2"/>
        <v>0.7607958825006278</v>
      </c>
    </row>
    <row r="21" spans="1:11" s="4" customFormat="1" ht="24.75" customHeight="1">
      <c r="A21" s="11" t="s">
        <v>55</v>
      </c>
      <c r="B21" s="15">
        <v>10502010020000110</v>
      </c>
      <c r="C21" s="12">
        <v>2641</v>
      </c>
      <c r="D21" s="12">
        <v>1200.4</v>
      </c>
      <c r="E21" s="28">
        <f t="shared" si="0"/>
        <v>0.4545248012116623</v>
      </c>
      <c r="F21" s="28">
        <f>D21/D6</f>
        <v>0.07373509665292784</v>
      </c>
      <c r="G21" s="12">
        <v>2178</v>
      </c>
      <c r="H21" s="12">
        <v>1549.6</v>
      </c>
      <c r="I21" s="28">
        <f t="shared" si="1"/>
        <v>0.7114784205693296</v>
      </c>
      <c r="J21" s="28">
        <f>H21/H6</f>
        <v>0.06622505235266463</v>
      </c>
      <c r="K21" s="33">
        <f t="shared" si="2"/>
        <v>0.7746515229736707</v>
      </c>
    </row>
    <row r="22" spans="1:11" s="4" customFormat="1" ht="49.5" customHeight="1">
      <c r="A22" s="11" t="s">
        <v>15</v>
      </c>
      <c r="B22" s="15">
        <v>10502020020000110</v>
      </c>
      <c r="C22" s="12">
        <v>84.4</v>
      </c>
      <c r="D22" s="12">
        <v>11.7</v>
      </c>
      <c r="E22" s="28">
        <f t="shared" si="0"/>
        <v>0.1386255924170616</v>
      </c>
      <c r="F22" s="28">
        <f>D22/D6</f>
        <v>0.0007186776331549947</v>
      </c>
      <c r="G22" s="12">
        <v>70</v>
      </c>
      <c r="H22" s="12">
        <v>43.6</v>
      </c>
      <c r="I22" s="28">
        <f t="shared" si="1"/>
        <v>0.6228571428571429</v>
      </c>
      <c r="J22" s="28">
        <f>H22/H6</f>
        <v>0.0018633274926278898</v>
      </c>
      <c r="K22" s="33">
        <f t="shared" si="2"/>
        <v>0.268348623853211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949.0999999999999</v>
      </c>
      <c r="D23" s="10">
        <f>D24+D25</f>
        <v>449.20000000000005</v>
      </c>
      <c r="E23" s="27">
        <f t="shared" si="0"/>
        <v>0.47329048572331694</v>
      </c>
      <c r="F23" s="27">
        <f>D23/D6</f>
        <v>0.027592307078053307</v>
      </c>
      <c r="G23" s="10">
        <f>G24+G25</f>
        <v>969.8</v>
      </c>
      <c r="H23" s="10">
        <f>H25+H24</f>
        <v>640.4</v>
      </c>
      <c r="I23" s="27">
        <f t="shared" si="1"/>
        <v>0.6603423386265209</v>
      </c>
      <c r="J23" s="27">
        <f>H23/H6</f>
        <v>0.027368690969699554</v>
      </c>
      <c r="K23" s="32">
        <f t="shared" si="2"/>
        <v>0.7014366021236728</v>
      </c>
    </row>
    <row r="24" spans="1:11" s="4" customFormat="1" ht="19.5" customHeight="1">
      <c r="A24" s="11" t="s">
        <v>80</v>
      </c>
      <c r="B24" s="15">
        <v>10503010010000110</v>
      </c>
      <c r="C24" s="12">
        <v>808.8</v>
      </c>
      <c r="D24" s="12">
        <v>462.1</v>
      </c>
      <c r="E24" s="28">
        <f t="shared" si="0"/>
        <v>0.5713402571711178</v>
      </c>
      <c r="F24" s="28">
        <f>D24/D6</f>
        <v>0.028384695237685734</v>
      </c>
      <c r="G24" s="12">
        <v>762.1</v>
      </c>
      <c r="H24" s="12">
        <v>540.3</v>
      </c>
      <c r="I24" s="28">
        <f t="shared" si="1"/>
        <v>0.7089620784673927</v>
      </c>
      <c r="J24" s="28">
        <f>H24/H6</f>
        <v>0.023090730373092862</v>
      </c>
      <c r="K24" s="33">
        <f t="shared" si="2"/>
        <v>0.8552655931889692</v>
      </c>
    </row>
    <row r="25" spans="1:11" s="4" customFormat="1" ht="37.5" customHeight="1">
      <c r="A25" s="11" t="s">
        <v>42</v>
      </c>
      <c r="B25" s="15">
        <v>10503020010000110</v>
      </c>
      <c r="C25" s="12">
        <v>140.3</v>
      </c>
      <c r="D25" s="35">
        <v>-12.9</v>
      </c>
      <c r="E25" s="28">
        <f t="shared" si="0"/>
        <v>-0.09194583036350677</v>
      </c>
      <c r="F25" s="28">
        <f>D25/D6</f>
        <v>-0.0007923881596324301</v>
      </c>
      <c r="G25" s="12">
        <v>207.7</v>
      </c>
      <c r="H25" s="12">
        <v>100.1</v>
      </c>
      <c r="I25" s="28">
        <f t="shared" si="1"/>
        <v>0.4819451131439576</v>
      </c>
      <c r="J25" s="28">
        <f>H25/H6</f>
        <v>0.004277960596606692</v>
      </c>
      <c r="K25" s="33">
        <f t="shared" si="2"/>
        <v>-0.1288711288711289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5357.7</v>
      </c>
      <c r="D26" s="8">
        <f>D27+D29+D32</f>
        <v>-4128.1</v>
      </c>
      <c r="E26" s="26">
        <f t="shared" si="0"/>
        <v>-0.7704985348190456</v>
      </c>
      <c r="F26" s="26">
        <f>D26/D6</f>
        <v>-0.2535703536262508</v>
      </c>
      <c r="G26" s="8">
        <f>G27+G29+G32</f>
        <v>10227.9</v>
      </c>
      <c r="H26" s="8">
        <f>H27+H29+H32</f>
        <v>3661.5</v>
      </c>
      <c r="I26" s="26">
        <f t="shared" si="1"/>
        <v>0.3579913765289062</v>
      </c>
      <c r="J26" s="26">
        <f>J27+J29+J32</f>
        <v>0.1564810461985555</v>
      </c>
      <c r="K26" s="31">
        <f t="shared" si="2"/>
        <v>-1.1274341117028541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762</v>
      </c>
      <c r="D27" s="10">
        <f>D28</f>
        <v>209.9</v>
      </c>
      <c r="E27" s="27">
        <f t="shared" si="0"/>
        <v>0.27545931758530184</v>
      </c>
      <c r="F27" s="27">
        <f>D27/D6</f>
        <v>0.012893199589678068</v>
      </c>
      <c r="G27" s="10">
        <f>G28</f>
        <v>747.3</v>
      </c>
      <c r="H27" s="10">
        <f>H28</f>
        <v>423.7</v>
      </c>
      <c r="I27" s="27">
        <f t="shared" si="1"/>
        <v>0.5669744413220928</v>
      </c>
      <c r="J27" s="27">
        <f>H27/H6</f>
        <v>0.018107611436386166</v>
      </c>
      <c r="K27" s="32">
        <f t="shared" si="2"/>
        <v>0.4953976870427189</v>
      </c>
    </row>
    <row r="28" spans="1:11" s="4" customFormat="1" ht="49.5" customHeight="1">
      <c r="A28" s="11" t="s">
        <v>31</v>
      </c>
      <c r="B28" s="15">
        <v>10601030100000110</v>
      </c>
      <c r="C28" s="12">
        <v>762</v>
      </c>
      <c r="D28" s="12">
        <v>209.9</v>
      </c>
      <c r="E28" s="28">
        <f t="shared" si="0"/>
        <v>0.27545931758530184</v>
      </c>
      <c r="F28" s="28">
        <f>D28/D6</f>
        <v>0.012893199589678068</v>
      </c>
      <c r="G28" s="12">
        <v>747.3</v>
      </c>
      <c r="H28" s="12">
        <v>423.7</v>
      </c>
      <c r="I28" s="28">
        <f t="shared" si="1"/>
        <v>0.5669744413220928</v>
      </c>
      <c r="J28" s="28">
        <f>H28/H6</f>
        <v>0.018107611436386166</v>
      </c>
      <c r="K28" s="33">
        <f t="shared" si="2"/>
        <v>0.4953976870427189</v>
      </c>
    </row>
    <row r="29" spans="1:11" s="4" customFormat="1" ht="19.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7" t="e">
        <f t="shared" si="0"/>
        <v>#DIV/0!</v>
      </c>
      <c r="F29" s="27">
        <f>D29/D6</f>
        <v>0</v>
      </c>
      <c r="G29" s="10">
        <f>G30+G31</f>
        <v>0</v>
      </c>
      <c r="H29" s="10">
        <f>H30+H31</f>
        <v>0</v>
      </c>
      <c r="I29" s="27" t="e">
        <f t="shared" si="1"/>
        <v>#DIV/0!</v>
      </c>
      <c r="J29" s="27">
        <f>H29/H6</f>
        <v>0</v>
      </c>
      <c r="K29" s="32" t="e">
        <f t="shared" si="2"/>
        <v>#DIV/0!</v>
      </c>
    </row>
    <row r="30" spans="1:11" s="4" customFormat="1" ht="19.5" customHeight="1">
      <c r="A30" s="11" t="s">
        <v>78</v>
      </c>
      <c r="B30" s="15">
        <v>10604011020000110</v>
      </c>
      <c r="C30" s="12"/>
      <c r="D30" s="12"/>
      <c r="E30" s="28" t="e">
        <f t="shared" si="0"/>
        <v>#DIV/0!</v>
      </c>
      <c r="F30" s="28">
        <f>D30/D6</f>
        <v>0</v>
      </c>
      <c r="G30" s="12"/>
      <c r="H30" s="12"/>
      <c r="I30" s="28" t="e">
        <f t="shared" si="1"/>
        <v>#DIV/0!</v>
      </c>
      <c r="J30" s="28">
        <f>H30/H6</f>
        <v>0</v>
      </c>
      <c r="K30" s="33" t="e">
        <f t="shared" si="2"/>
        <v>#DIV/0!</v>
      </c>
    </row>
    <row r="31" spans="1:11" s="4" customFormat="1" ht="19.5" customHeight="1">
      <c r="A31" s="11" t="s">
        <v>59</v>
      </c>
      <c r="B31" s="15">
        <v>10604012020000110</v>
      </c>
      <c r="C31" s="12"/>
      <c r="D31" s="12"/>
      <c r="E31" s="28" t="e">
        <f t="shared" si="0"/>
        <v>#DIV/0!</v>
      </c>
      <c r="F31" s="28">
        <f>D31/D6</f>
        <v>0</v>
      </c>
      <c r="G31" s="12"/>
      <c r="H31" s="12"/>
      <c r="I31" s="28" t="e">
        <f>H31/G31:G32</f>
        <v>#DIV/0!</v>
      </c>
      <c r="J31" s="28">
        <f>H31/H6</f>
        <v>0</v>
      </c>
      <c r="K31" s="33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4595.7</v>
      </c>
      <c r="D32" s="10">
        <f>D33+D34</f>
        <v>-4338</v>
      </c>
      <c r="E32" s="27">
        <f t="shared" si="0"/>
        <v>-0.9439258437234807</v>
      </c>
      <c r="F32" s="27">
        <f>D32/D6</f>
        <v>-0.2664635532159288</v>
      </c>
      <c r="G32" s="10">
        <f>G33+G34</f>
        <v>9480.6</v>
      </c>
      <c r="H32" s="10">
        <f>H33+H34</f>
        <v>3237.8</v>
      </c>
      <c r="I32" s="27">
        <f aca="true" t="shared" si="3" ref="I32:I63">H32/G32</f>
        <v>0.3415184692951923</v>
      </c>
      <c r="J32" s="27">
        <f>H32/H6</f>
        <v>0.13837343476216932</v>
      </c>
      <c r="K32" s="32">
        <f t="shared" si="2"/>
        <v>-1.3397986286984989</v>
      </c>
    </row>
    <row r="33" spans="1:11" s="4" customFormat="1" ht="19.5" customHeight="1">
      <c r="A33" s="11" t="s">
        <v>33</v>
      </c>
      <c r="B33" s="15">
        <v>10606030030000110</v>
      </c>
      <c r="C33" s="12">
        <v>5932.5</v>
      </c>
      <c r="D33" s="12">
        <v>1500.7</v>
      </c>
      <c r="E33" s="28">
        <f t="shared" si="0"/>
        <v>0.25296249473240623</v>
      </c>
      <c r="F33" s="28">
        <f>D33/D6</f>
        <v>0.09218115590390603</v>
      </c>
      <c r="G33" s="12">
        <v>3396.3</v>
      </c>
      <c r="H33" s="12">
        <v>2090.5</v>
      </c>
      <c r="I33" s="28">
        <f t="shared" si="3"/>
        <v>0.615522774784324</v>
      </c>
      <c r="J33" s="28">
        <f>H33/H6</f>
        <v>0.08934142484721568</v>
      </c>
      <c r="K33" s="33">
        <f t="shared" si="2"/>
        <v>0.7178665391054772</v>
      </c>
    </row>
    <row r="34" spans="1:11" s="4" customFormat="1" ht="19.5" customHeight="1">
      <c r="A34" s="11" t="s">
        <v>85</v>
      </c>
      <c r="B34" s="15">
        <v>10606040000000110</v>
      </c>
      <c r="C34" s="12">
        <v>-1336.8</v>
      </c>
      <c r="D34" s="12">
        <v>-5838.7</v>
      </c>
      <c r="E34" s="28">
        <f t="shared" si="0"/>
        <v>4.367669060442848</v>
      </c>
      <c r="F34" s="28">
        <f>D34/D6</f>
        <v>-0.35864470911983487</v>
      </c>
      <c r="G34" s="12">
        <v>6084.3</v>
      </c>
      <c r="H34" s="12">
        <v>1147.3</v>
      </c>
      <c r="I34" s="28">
        <f t="shared" si="3"/>
        <v>0.18856729615567935</v>
      </c>
      <c r="J34" s="28">
        <f>H34/H6</f>
        <v>0.04903200991495362</v>
      </c>
      <c r="K34" s="33">
        <f t="shared" si="2"/>
        <v>-5.089078706528371</v>
      </c>
    </row>
    <row r="35" spans="1:11" s="41" customFormat="1" ht="19.5" customHeight="1">
      <c r="A35" s="36" t="s">
        <v>36</v>
      </c>
      <c r="B35" s="37">
        <v>10800000000000000</v>
      </c>
      <c r="C35" s="38">
        <f>C36+C38</f>
        <v>804</v>
      </c>
      <c r="D35" s="38">
        <f>D36+D38</f>
        <v>465.90000000000003</v>
      </c>
      <c r="E35" s="39">
        <f t="shared" si="0"/>
        <v>0.5794776119402986</v>
      </c>
      <c r="F35" s="39">
        <f>D35/D6</f>
        <v>0.02861811190486428</v>
      </c>
      <c r="G35" s="38">
        <f>G36+G38</f>
        <v>745</v>
      </c>
      <c r="H35" s="38">
        <f>H36+H38</f>
        <v>560.5</v>
      </c>
      <c r="I35" s="39">
        <f t="shared" si="3"/>
        <v>0.7523489932885906</v>
      </c>
      <c r="J35" s="39">
        <f>H35/H6</f>
        <v>0.023954015128851657</v>
      </c>
      <c r="K35" s="40">
        <f t="shared" si="2"/>
        <v>0.8312221231043712</v>
      </c>
    </row>
    <row r="36" spans="1:11" s="47" customFormat="1" ht="37.5" customHeight="1">
      <c r="A36" s="42" t="s">
        <v>47</v>
      </c>
      <c r="B36" s="43">
        <v>10803000010000110</v>
      </c>
      <c r="C36" s="44">
        <f>C37</f>
        <v>750</v>
      </c>
      <c r="D36" s="44">
        <f>D37</f>
        <v>408.3</v>
      </c>
      <c r="E36" s="45">
        <f t="shared" si="0"/>
        <v>0.5444</v>
      </c>
      <c r="F36" s="45">
        <f>D36/D6</f>
        <v>0.025080006633947383</v>
      </c>
      <c r="G36" s="44">
        <f>G37</f>
        <v>700</v>
      </c>
      <c r="H36" s="44">
        <f>H37</f>
        <v>524</v>
      </c>
      <c r="I36" s="45">
        <f t="shared" si="3"/>
        <v>0.7485714285714286</v>
      </c>
      <c r="J36" s="45">
        <f>H36/H6</f>
        <v>0.022394119406812255</v>
      </c>
      <c r="K36" s="46">
        <f t="shared" si="2"/>
        <v>0.7791984732824427</v>
      </c>
    </row>
    <row r="37" spans="1:11" s="4" customFormat="1" ht="61.5" customHeight="1">
      <c r="A37" s="11" t="s">
        <v>66</v>
      </c>
      <c r="B37" s="15">
        <v>10803010010000110</v>
      </c>
      <c r="C37" s="12">
        <v>750</v>
      </c>
      <c r="D37" s="12">
        <v>408.3</v>
      </c>
      <c r="E37" s="28">
        <f t="shared" si="0"/>
        <v>0.5444</v>
      </c>
      <c r="F37" s="28">
        <f>D37/D6</f>
        <v>0.025080006633947383</v>
      </c>
      <c r="G37" s="12">
        <v>700</v>
      </c>
      <c r="H37" s="12">
        <v>524</v>
      </c>
      <c r="I37" s="28">
        <f t="shared" si="3"/>
        <v>0.7485714285714286</v>
      </c>
      <c r="J37" s="28">
        <f>H37/H6</f>
        <v>0.022394119406812255</v>
      </c>
      <c r="K37" s="33">
        <f t="shared" si="2"/>
        <v>0.7791984732824427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54</v>
      </c>
      <c r="D38" s="10">
        <f>D39</f>
        <v>57.6</v>
      </c>
      <c r="E38" s="27">
        <f aca="true" t="shared" si="4" ref="E38:E69">D38/C38</f>
        <v>1.0666666666666667</v>
      </c>
      <c r="F38" s="27">
        <f>D38/D6</f>
        <v>0.003538105270916897</v>
      </c>
      <c r="G38" s="10">
        <f>G39</f>
        <v>45</v>
      </c>
      <c r="H38" s="10">
        <f>H39</f>
        <v>36.5</v>
      </c>
      <c r="I38" s="27">
        <f t="shared" si="3"/>
        <v>0.8111111111111111</v>
      </c>
      <c r="J38" s="27">
        <f>H38/H6</f>
        <v>0.0015598957220394033</v>
      </c>
      <c r="K38" s="32">
        <f aca="true" t="shared" si="5" ref="K38:K69">D38/H38</f>
        <v>1.5780821917808219</v>
      </c>
    </row>
    <row r="39" spans="1:11" s="4" customFormat="1" ht="85.5" customHeight="1">
      <c r="A39" s="11" t="s">
        <v>6</v>
      </c>
      <c r="B39" s="15">
        <v>10804020010000110</v>
      </c>
      <c r="C39" s="12">
        <v>54</v>
      </c>
      <c r="D39" s="12">
        <v>57.6</v>
      </c>
      <c r="E39" s="28">
        <f t="shared" si="4"/>
        <v>1.0666666666666667</v>
      </c>
      <c r="F39" s="28">
        <f>D39/D6</f>
        <v>0.003538105270916897</v>
      </c>
      <c r="G39" s="12">
        <v>45</v>
      </c>
      <c r="H39" s="12">
        <v>36.5</v>
      </c>
      <c r="I39" s="28">
        <f t="shared" si="3"/>
        <v>0.8111111111111111</v>
      </c>
      <c r="J39" s="28">
        <f>H39/H6</f>
        <v>0.0015598957220394033</v>
      </c>
      <c r="K39" s="33">
        <f t="shared" si="5"/>
        <v>1.5780821917808219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6" t="e">
        <f t="shared" si="4"/>
        <v>#DIV/0!</v>
      </c>
      <c r="F40" s="26">
        <f>D40/D6</f>
        <v>0</v>
      </c>
      <c r="G40" s="8">
        <f>G41</f>
        <v>5</v>
      </c>
      <c r="H40" s="24">
        <f>H41</f>
        <v>0</v>
      </c>
      <c r="I40" s="26">
        <f t="shared" si="3"/>
        <v>0</v>
      </c>
      <c r="J40" s="26">
        <f>H40/H6</f>
        <v>0</v>
      </c>
      <c r="K40" s="31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7" t="e">
        <f t="shared" si="4"/>
        <v>#DIV/0!</v>
      </c>
      <c r="F41" s="27">
        <f>D41/D6</f>
        <v>0</v>
      </c>
      <c r="G41" s="10">
        <f>G42</f>
        <v>5</v>
      </c>
      <c r="H41" s="10">
        <f>H42</f>
        <v>0</v>
      </c>
      <c r="I41" s="27">
        <f t="shared" si="3"/>
        <v>0</v>
      </c>
      <c r="J41" s="27">
        <f>H41/H6</f>
        <v>0</v>
      </c>
      <c r="K41" s="32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8" t="e">
        <f t="shared" si="4"/>
        <v>#DIV/0!</v>
      </c>
      <c r="F42" s="28">
        <f>D42/D6</f>
        <v>0</v>
      </c>
      <c r="G42" s="12">
        <v>5</v>
      </c>
      <c r="H42" s="12">
        <v>0</v>
      </c>
      <c r="I42" s="28">
        <f t="shared" si="3"/>
        <v>0</v>
      </c>
      <c r="J42" s="28">
        <f>H42/H6</f>
        <v>0</v>
      </c>
      <c r="K42" s="33" t="e">
        <f t="shared" si="5"/>
        <v>#DIV/0!</v>
      </c>
    </row>
    <row r="43" spans="1:11" s="41" customFormat="1" ht="76.5" customHeight="1">
      <c r="A43" s="36" t="s">
        <v>74</v>
      </c>
      <c r="B43" s="37">
        <v>11100000000000000</v>
      </c>
      <c r="C43" s="38">
        <f>C44</f>
        <v>889.7</v>
      </c>
      <c r="D43" s="38">
        <f>D44</f>
        <v>261.4</v>
      </c>
      <c r="E43" s="39">
        <f t="shared" si="4"/>
        <v>0.2938069012026525</v>
      </c>
      <c r="F43" s="39">
        <f>D43/D6</f>
        <v>0.016056609684334668</v>
      </c>
      <c r="G43" s="38">
        <f>G44</f>
        <v>428.9</v>
      </c>
      <c r="H43" s="38">
        <f>H44</f>
        <v>383.9</v>
      </c>
      <c r="I43" s="39">
        <f t="shared" si="3"/>
        <v>0.8950804383306132</v>
      </c>
      <c r="J43" s="39">
        <f>J45+J46</f>
        <v>0.016406684046326763</v>
      </c>
      <c r="K43" s="40">
        <f t="shared" si="5"/>
        <v>0.6809064860640792</v>
      </c>
    </row>
    <row r="44" spans="1:11" s="47" customFormat="1" ht="109.5" customHeight="1">
      <c r="A44" s="42" t="s">
        <v>71</v>
      </c>
      <c r="B44" s="43">
        <v>11105000000000120</v>
      </c>
      <c r="C44" s="44">
        <f>C45+C46</f>
        <v>889.7</v>
      </c>
      <c r="D44" s="44">
        <f>D45+D46</f>
        <v>261.4</v>
      </c>
      <c r="E44" s="45">
        <f t="shared" si="4"/>
        <v>0.2938069012026525</v>
      </c>
      <c r="F44" s="45">
        <f>D44/D6</f>
        <v>0.016056609684334668</v>
      </c>
      <c r="G44" s="44">
        <f>G45+G46</f>
        <v>428.9</v>
      </c>
      <c r="H44" s="44">
        <f>H45+H46</f>
        <v>383.9</v>
      </c>
      <c r="I44" s="45">
        <f t="shared" si="3"/>
        <v>0.8950804383306132</v>
      </c>
      <c r="J44" s="45">
        <f>H44/H6</f>
        <v>0.016406684046326763</v>
      </c>
      <c r="K44" s="46">
        <f t="shared" si="5"/>
        <v>0.6809064860640792</v>
      </c>
    </row>
    <row r="45" spans="1:11" s="4" customFormat="1" ht="73.5" customHeight="1">
      <c r="A45" s="11" t="s">
        <v>53</v>
      </c>
      <c r="B45" s="15">
        <v>11105013000000100</v>
      </c>
      <c r="C45" s="12">
        <v>557.7</v>
      </c>
      <c r="D45" s="12">
        <v>95.9</v>
      </c>
      <c r="E45" s="28">
        <f t="shared" si="4"/>
        <v>0.17195624887932578</v>
      </c>
      <c r="F45" s="28">
        <f>D45/D6</f>
        <v>0.005890699574321709</v>
      </c>
      <c r="G45" s="12">
        <v>170.9</v>
      </c>
      <c r="H45" s="12">
        <v>141.5</v>
      </c>
      <c r="I45" s="28">
        <f t="shared" si="3"/>
        <v>0.8279695728496196</v>
      </c>
      <c r="J45" s="28">
        <f>H45/H6</f>
        <v>0.006047266977221247</v>
      </c>
      <c r="K45" s="33">
        <f t="shared" si="5"/>
        <v>0.6777385159010602</v>
      </c>
    </row>
    <row r="46" spans="1:11" s="4" customFormat="1" ht="85.5" customHeight="1">
      <c r="A46" s="11" t="s">
        <v>56</v>
      </c>
      <c r="B46" s="15">
        <v>11105030000000120</v>
      </c>
      <c r="C46" s="12">
        <v>332</v>
      </c>
      <c r="D46" s="12">
        <f>D47</f>
        <v>165.5</v>
      </c>
      <c r="E46" s="28">
        <f t="shared" si="4"/>
        <v>0.49849397590361444</v>
      </c>
      <c r="F46" s="28">
        <f>D46/D6</f>
        <v>0.010165910110012959</v>
      </c>
      <c r="G46" s="12">
        <v>258</v>
      </c>
      <c r="H46" s="12">
        <v>242.4</v>
      </c>
      <c r="I46" s="28">
        <f t="shared" si="3"/>
        <v>0.9395348837209303</v>
      </c>
      <c r="J46" s="28">
        <f>H46/H6</f>
        <v>0.010359417069105516</v>
      </c>
      <c r="K46" s="33">
        <f t="shared" si="5"/>
        <v>0.6827557755775577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78.5</v>
      </c>
      <c r="D47" s="8">
        <v>165.5</v>
      </c>
      <c r="E47" s="26">
        <f t="shared" si="4"/>
        <v>2.1082802547770703</v>
      </c>
      <c r="F47" s="26">
        <f>D47/D6</f>
        <v>0.010165910110012959</v>
      </c>
      <c r="G47" s="8">
        <f>G48</f>
        <v>154.4</v>
      </c>
      <c r="H47" s="8">
        <f>H48</f>
        <v>72.2</v>
      </c>
      <c r="I47" s="26">
        <f t="shared" si="3"/>
        <v>0.4676165803108808</v>
      </c>
      <c r="J47" s="26">
        <f>H47/H6</f>
        <v>0.0030856019488012306</v>
      </c>
      <c r="K47" s="31">
        <f t="shared" si="5"/>
        <v>2.2922437673130194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78.5</v>
      </c>
      <c r="D48" s="10">
        <f>D49+D50+D51</f>
        <v>35.4</v>
      </c>
      <c r="E48" s="27">
        <f t="shared" si="4"/>
        <v>0.4509554140127388</v>
      </c>
      <c r="F48" s="27">
        <f>D48/D6</f>
        <v>0.002174460531084343</v>
      </c>
      <c r="G48" s="10">
        <f>G49+G50+G51</f>
        <v>154.4</v>
      </c>
      <c r="H48" s="10">
        <f>H49+H50+H51</f>
        <v>72.2</v>
      </c>
      <c r="I48" s="27">
        <f t="shared" si="3"/>
        <v>0.4676165803108808</v>
      </c>
      <c r="J48" s="27">
        <f>H48/H6</f>
        <v>0.0030856019488012306</v>
      </c>
      <c r="K48" s="32">
        <f t="shared" si="5"/>
        <v>0.4903047091412742</v>
      </c>
    </row>
    <row r="49" spans="1:11" s="4" customFormat="1" ht="37.5" customHeight="1">
      <c r="A49" s="11" t="s">
        <v>82</v>
      </c>
      <c r="B49" s="15">
        <v>11201010010000120</v>
      </c>
      <c r="C49" s="12">
        <v>63.5</v>
      </c>
      <c r="D49" s="12">
        <v>5.8</v>
      </c>
      <c r="E49" s="28">
        <f t="shared" si="4"/>
        <v>0.09133858267716535</v>
      </c>
      <c r="F49" s="28">
        <f>D49/D6</f>
        <v>0.00035626754464093756</v>
      </c>
      <c r="G49" s="12">
        <v>13.5</v>
      </c>
      <c r="H49" s="12">
        <v>5.9</v>
      </c>
      <c r="I49" s="28">
        <f t="shared" si="3"/>
        <v>0.43703703703703706</v>
      </c>
      <c r="J49" s="28">
        <f>H49/H6</f>
        <v>0.0002521475276721227</v>
      </c>
      <c r="K49" s="33">
        <f t="shared" si="5"/>
        <v>0.983050847457627</v>
      </c>
    </row>
    <row r="50" spans="1:11" s="4" customFormat="1" ht="37.5" customHeight="1">
      <c r="A50" s="11" t="s">
        <v>37</v>
      </c>
      <c r="B50" s="15">
        <v>11201020010000120</v>
      </c>
      <c r="C50" s="12">
        <v>5</v>
      </c>
      <c r="D50" s="12">
        <v>2.1</v>
      </c>
      <c r="E50" s="28">
        <f t="shared" si="4"/>
        <v>0.42000000000000004</v>
      </c>
      <c r="F50" s="28">
        <f>D50/D6</f>
        <v>0.00012899342133551188</v>
      </c>
      <c r="G50" s="12">
        <v>15</v>
      </c>
      <c r="H50" s="12">
        <v>3.8</v>
      </c>
      <c r="I50" s="28">
        <f t="shared" si="3"/>
        <v>0.2533333333333333</v>
      </c>
      <c r="J50" s="28">
        <f>H50/H6</f>
        <v>0.0001624001025684858</v>
      </c>
      <c r="K50" s="33">
        <f t="shared" si="5"/>
        <v>0.5526315789473685</v>
      </c>
    </row>
    <row r="51" spans="1:11" s="4" customFormat="1" ht="24.75" customHeight="1">
      <c r="A51" s="11" t="s">
        <v>26</v>
      </c>
      <c r="B51" s="15">
        <v>11201040010000120</v>
      </c>
      <c r="C51" s="12">
        <v>10</v>
      </c>
      <c r="D51" s="12">
        <v>27.5</v>
      </c>
      <c r="E51" s="28">
        <f t="shared" si="4"/>
        <v>2.75</v>
      </c>
      <c r="F51" s="28">
        <f>D51/D6</f>
        <v>0.0016891995651078936</v>
      </c>
      <c r="G51" s="12">
        <v>125.9</v>
      </c>
      <c r="H51" s="12">
        <v>62.5</v>
      </c>
      <c r="I51" s="28">
        <f t="shared" si="3"/>
        <v>0.49642573471008733</v>
      </c>
      <c r="J51" s="28">
        <f>H51/H6</f>
        <v>0.002671054318560622</v>
      </c>
      <c r="K51" s="33">
        <f t="shared" si="5"/>
        <v>0.44</v>
      </c>
    </row>
    <row r="52" spans="1:11" s="41" customFormat="1" ht="61.5" customHeight="1">
      <c r="A52" s="36" t="s">
        <v>11</v>
      </c>
      <c r="B52" s="37">
        <v>11300000000000000</v>
      </c>
      <c r="C52" s="38">
        <f>C53</f>
        <v>0</v>
      </c>
      <c r="D52" s="38">
        <f>D53</f>
        <v>0</v>
      </c>
      <c r="E52" s="39" t="e">
        <f t="shared" si="4"/>
        <v>#DIV/0!</v>
      </c>
      <c r="F52" s="39">
        <f>D52/D6</f>
        <v>0</v>
      </c>
      <c r="G52" s="38">
        <f>G53</f>
        <v>7</v>
      </c>
      <c r="H52" s="38">
        <f>H53</f>
        <v>7</v>
      </c>
      <c r="I52" s="39">
        <f t="shared" si="3"/>
        <v>1</v>
      </c>
      <c r="J52" s="39">
        <f>H52/H6</f>
        <v>0.00029915808367878964</v>
      </c>
      <c r="K52" s="40">
        <f t="shared" si="5"/>
        <v>0</v>
      </c>
    </row>
    <row r="53" spans="1:11" s="4" customFormat="1" ht="24.75" customHeight="1">
      <c r="A53" s="11" t="s">
        <v>10</v>
      </c>
      <c r="B53" s="15">
        <v>11302990000000130</v>
      </c>
      <c r="C53" s="12"/>
      <c r="D53" s="12"/>
      <c r="E53" s="28" t="e">
        <f t="shared" si="4"/>
        <v>#DIV/0!</v>
      </c>
      <c r="F53" s="28">
        <f>D53/D6</f>
        <v>0</v>
      </c>
      <c r="G53" s="12">
        <v>7</v>
      </c>
      <c r="H53" s="12">
        <v>7</v>
      </c>
      <c r="I53" s="28">
        <f t="shared" si="3"/>
        <v>1</v>
      </c>
      <c r="J53" s="28">
        <f>H53/H6</f>
        <v>0.00029915808367878964</v>
      </c>
      <c r="K53" s="33">
        <f t="shared" si="5"/>
        <v>0</v>
      </c>
    </row>
    <row r="54" spans="1:11" s="41" customFormat="1" ht="46.5" customHeight="1">
      <c r="A54" s="36" t="s">
        <v>75</v>
      </c>
      <c r="B54" s="37">
        <v>11400000000000000</v>
      </c>
      <c r="C54" s="38">
        <f>C55+C57</f>
        <v>8885.6</v>
      </c>
      <c r="D54" s="38">
        <f>D55+D57</f>
        <v>597.1</v>
      </c>
      <c r="E54" s="39">
        <f t="shared" si="4"/>
        <v>0.06719861348699019</v>
      </c>
      <c r="F54" s="39">
        <f>D54/D6</f>
        <v>0.036677129466397215</v>
      </c>
      <c r="G54" s="38">
        <f>G55+G57</f>
        <v>703.6999999999999</v>
      </c>
      <c r="H54" s="38">
        <f>H55+H57</f>
        <v>60</v>
      </c>
      <c r="I54" s="39">
        <f t="shared" si="3"/>
        <v>0.08526360665056133</v>
      </c>
      <c r="J54" s="39">
        <f>H54/H6</f>
        <v>0.002564212145818197</v>
      </c>
      <c r="K54" s="40">
        <f t="shared" si="5"/>
        <v>9.951666666666666</v>
      </c>
    </row>
    <row r="55" spans="1:11" s="47" customFormat="1" ht="97.5" customHeight="1">
      <c r="A55" s="42" t="s">
        <v>58</v>
      </c>
      <c r="B55" s="43">
        <v>11402000000000000</v>
      </c>
      <c r="C55" s="44">
        <f>C56</f>
        <v>5040.1</v>
      </c>
      <c r="D55" s="44">
        <f>D56</f>
        <v>398.2</v>
      </c>
      <c r="E55" s="45">
        <f t="shared" si="4"/>
        <v>0.07900636892125155</v>
      </c>
      <c r="F55" s="45">
        <f>D55/D6</f>
        <v>0.0244596097027623</v>
      </c>
      <c r="G55" s="44">
        <f>G56</f>
        <v>642.3</v>
      </c>
      <c r="H55" s="44">
        <f>H56</f>
        <v>1.8</v>
      </c>
      <c r="I55" s="45">
        <f t="shared" si="3"/>
        <v>0.0028024287716020553</v>
      </c>
      <c r="J55" s="45">
        <f>H55/H6</f>
        <v>7.69263643745459E-05</v>
      </c>
      <c r="K55" s="46">
        <f t="shared" si="5"/>
        <v>221.2222222222222</v>
      </c>
    </row>
    <row r="56" spans="1:11" s="4" customFormat="1" ht="109.5" customHeight="1">
      <c r="A56" s="11" t="s">
        <v>79</v>
      </c>
      <c r="B56" s="15">
        <v>11402053050000400</v>
      </c>
      <c r="C56" s="12">
        <v>5040.1</v>
      </c>
      <c r="D56" s="35">
        <v>398.2</v>
      </c>
      <c r="E56" s="28">
        <f t="shared" si="4"/>
        <v>0.07900636892125155</v>
      </c>
      <c r="F56" s="28">
        <f>D56/D6</f>
        <v>0.0244596097027623</v>
      </c>
      <c r="G56" s="12">
        <v>642.3</v>
      </c>
      <c r="H56" s="12">
        <v>1.8</v>
      </c>
      <c r="I56" s="28">
        <f t="shared" si="3"/>
        <v>0.0028024287716020553</v>
      </c>
      <c r="J56" s="28">
        <f>H56/H6</f>
        <v>7.69263643745459E-05</v>
      </c>
      <c r="K56" s="33">
        <f t="shared" si="5"/>
        <v>221.2222222222222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3845.5</v>
      </c>
      <c r="D57" s="10">
        <f>D58</f>
        <v>198.9</v>
      </c>
      <c r="E57" s="27">
        <f t="shared" si="4"/>
        <v>0.05172279287478872</v>
      </c>
      <c r="F57" s="27">
        <f>D57/D6</f>
        <v>0.012217519763634912</v>
      </c>
      <c r="G57" s="10">
        <f>G58</f>
        <v>61.4</v>
      </c>
      <c r="H57" s="10">
        <f>H58</f>
        <v>58.2</v>
      </c>
      <c r="I57" s="27">
        <f t="shared" si="3"/>
        <v>0.9478827361563519</v>
      </c>
      <c r="J57" s="27">
        <f>H57/H6</f>
        <v>0.002487285781443651</v>
      </c>
      <c r="K57" s="32">
        <f t="shared" si="5"/>
        <v>3.417525773195876</v>
      </c>
    </row>
    <row r="58" spans="1:11" s="4" customFormat="1" ht="43.5" customHeight="1">
      <c r="A58" s="16" t="s">
        <v>92</v>
      </c>
      <c r="B58" s="15">
        <v>11406013100000400</v>
      </c>
      <c r="C58" s="12">
        <v>3845.5</v>
      </c>
      <c r="D58" s="12">
        <v>198.9</v>
      </c>
      <c r="E58" s="28">
        <f t="shared" si="4"/>
        <v>0.05172279287478872</v>
      </c>
      <c r="F58" s="28">
        <f>D58/D6</f>
        <v>0.012217519763634912</v>
      </c>
      <c r="G58" s="12">
        <v>61.4</v>
      </c>
      <c r="H58" s="12">
        <v>58.2</v>
      </c>
      <c r="I58" s="28">
        <f t="shared" si="3"/>
        <v>0.9478827361563519</v>
      </c>
      <c r="J58" s="28">
        <f>H58/H6</f>
        <v>0.002487285781443651</v>
      </c>
      <c r="K58" s="33">
        <f t="shared" si="5"/>
        <v>3.417525773195876</v>
      </c>
    </row>
    <row r="59" spans="1:11" s="41" customFormat="1" ht="31.5" customHeight="1">
      <c r="A59" s="36" t="s">
        <v>34</v>
      </c>
      <c r="B59" s="37">
        <v>11600000000000000</v>
      </c>
      <c r="C59" s="38">
        <f>C60+C63+C64+C66+C70+C71+C72+C73+C74+C75+C76</f>
        <v>770.5</v>
      </c>
      <c r="D59" s="38">
        <f>D60+D63+D64+D66+D70+D71+D72+D73+D74+D75+D76</f>
        <v>984</v>
      </c>
      <c r="E59" s="39">
        <f t="shared" si="4"/>
        <v>1.2770927968851395</v>
      </c>
      <c r="F59" s="39">
        <f>D59/D6</f>
        <v>0.060442631711497</v>
      </c>
      <c r="G59" s="38">
        <f>G60+G63+G64+G66+G70+G71+G72+G73+G74+G75+G76</f>
        <v>1157.8</v>
      </c>
      <c r="H59" s="38">
        <f>H60+H63+H64+H66+H70+H71+H72+H73+H74+H75+H76</f>
        <v>948.2</v>
      </c>
      <c r="I59" s="39">
        <f t="shared" si="3"/>
        <v>0.818967006391432</v>
      </c>
      <c r="J59" s="39">
        <f>J60+J63+J64+J66+J70+J71+J72+J73+J74+J75+J76</f>
        <v>0.0405230992777469</v>
      </c>
      <c r="K59" s="40">
        <f t="shared" si="5"/>
        <v>1.0377557477325459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26</v>
      </c>
      <c r="D60" s="10">
        <f>D61+D62</f>
        <v>11.100000000000001</v>
      </c>
      <c r="E60" s="27">
        <f t="shared" si="4"/>
        <v>0.42692307692307696</v>
      </c>
      <c r="F60" s="27">
        <f>D60/D6</f>
        <v>0.0006818223699162772</v>
      </c>
      <c r="G60" s="10">
        <f>G61+G62</f>
        <v>8.1</v>
      </c>
      <c r="H60" s="10">
        <f>H61+H62</f>
        <v>7</v>
      </c>
      <c r="I60" s="27">
        <f t="shared" si="3"/>
        <v>0.8641975308641976</v>
      </c>
      <c r="J60" s="27">
        <f>H60/H6</f>
        <v>0.00029915808367878964</v>
      </c>
      <c r="K60" s="32">
        <f t="shared" si="5"/>
        <v>1.5857142857142859</v>
      </c>
    </row>
    <row r="61" spans="1:11" s="4" customFormat="1" ht="85.5" customHeight="1">
      <c r="A61" s="11" t="s">
        <v>20</v>
      </c>
      <c r="B61" s="15">
        <v>11603010010000140</v>
      </c>
      <c r="C61" s="12">
        <v>23</v>
      </c>
      <c r="D61" s="12">
        <v>9.3</v>
      </c>
      <c r="E61" s="28">
        <f t="shared" si="4"/>
        <v>0.4043478260869566</v>
      </c>
      <c r="F61" s="28">
        <f>D61/D6</f>
        <v>0.0005712565802001241</v>
      </c>
      <c r="G61" s="12">
        <v>8</v>
      </c>
      <c r="H61" s="12">
        <v>6.9</v>
      </c>
      <c r="I61" s="28">
        <f t="shared" si="3"/>
        <v>0.8625</v>
      </c>
      <c r="J61" s="28">
        <f>H61/H6</f>
        <v>0.00029488439676909266</v>
      </c>
      <c r="K61" s="33">
        <f t="shared" si="5"/>
        <v>1.3478260869565217</v>
      </c>
    </row>
    <row r="62" spans="1:11" s="4" customFormat="1" ht="61.5" customHeight="1">
      <c r="A62" s="11" t="s">
        <v>61</v>
      </c>
      <c r="B62" s="15">
        <v>11603030010000140</v>
      </c>
      <c r="C62" s="12">
        <v>3</v>
      </c>
      <c r="D62" s="12">
        <v>1.8</v>
      </c>
      <c r="E62" s="28">
        <f t="shared" si="4"/>
        <v>0.6</v>
      </c>
      <c r="F62" s="28">
        <f>D62/D6</f>
        <v>0.00011056578971615304</v>
      </c>
      <c r="G62" s="12">
        <v>0.1</v>
      </c>
      <c r="H62" s="12">
        <v>0.1</v>
      </c>
      <c r="I62" s="28">
        <f t="shared" si="3"/>
        <v>1</v>
      </c>
      <c r="J62" s="28">
        <f>H62/H6</f>
        <v>4.2736869096969956E-06</v>
      </c>
      <c r="K62" s="33">
        <f t="shared" si="5"/>
        <v>18</v>
      </c>
    </row>
    <row r="63" spans="1:11" s="4" customFormat="1" ht="73.5" customHeight="1">
      <c r="A63" s="9" t="s">
        <v>5</v>
      </c>
      <c r="B63" s="15">
        <v>11606000010000140</v>
      </c>
      <c r="C63" s="10">
        <v>25</v>
      </c>
      <c r="D63" s="10">
        <v>27</v>
      </c>
      <c r="E63" s="27">
        <f t="shared" si="4"/>
        <v>1.08</v>
      </c>
      <c r="F63" s="27">
        <f>D63/D6</f>
        <v>0.0016584868457422957</v>
      </c>
      <c r="G63" s="10">
        <v>23</v>
      </c>
      <c r="H63" s="10">
        <v>23</v>
      </c>
      <c r="I63" s="27">
        <f t="shared" si="3"/>
        <v>1</v>
      </c>
      <c r="J63" s="27">
        <f>H63/H6</f>
        <v>0.0009829479892303089</v>
      </c>
      <c r="K63" s="32">
        <f t="shared" si="5"/>
        <v>1.173913043478261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15</v>
      </c>
      <c r="D64" s="10">
        <f>D65</f>
        <v>42</v>
      </c>
      <c r="E64" s="27">
        <f t="shared" si="4"/>
        <v>2.8</v>
      </c>
      <c r="F64" s="27">
        <f>D64/D6</f>
        <v>0.0025798684267102374</v>
      </c>
      <c r="G64" s="10">
        <f>G65</f>
        <v>17</v>
      </c>
      <c r="H64" s="10">
        <f>H65</f>
        <v>17.5</v>
      </c>
      <c r="I64" s="27">
        <f aca="true" t="shared" si="6" ref="I64:I81">H64/G64</f>
        <v>1.0294117647058822</v>
      </c>
      <c r="J64" s="27">
        <f>H64/H6</f>
        <v>0.0007478952091969741</v>
      </c>
      <c r="K64" s="32">
        <f t="shared" si="5"/>
        <v>2.4</v>
      </c>
    </row>
    <row r="65" spans="1:11" s="4" customFormat="1" ht="61.5" customHeight="1">
      <c r="A65" s="11" t="s">
        <v>52</v>
      </c>
      <c r="B65" s="15">
        <v>11608010010000140</v>
      </c>
      <c r="C65" s="12">
        <v>15</v>
      </c>
      <c r="D65" s="12">
        <v>42</v>
      </c>
      <c r="E65" s="28">
        <f t="shared" si="4"/>
        <v>2.8</v>
      </c>
      <c r="F65" s="28">
        <f>D65/D6</f>
        <v>0.0025798684267102374</v>
      </c>
      <c r="G65" s="12">
        <v>17</v>
      </c>
      <c r="H65" s="12">
        <v>17.5</v>
      </c>
      <c r="I65" s="28">
        <f t="shared" si="6"/>
        <v>1.0294117647058822</v>
      </c>
      <c r="J65" s="28">
        <f>H65/H6</f>
        <v>0.0007478952091969741</v>
      </c>
      <c r="K65" s="33">
        <f t="shared" si="5"/>
        <v>2.4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70</v>
      </c>
      <c r="D66" s="10">
        <f>D67+D68+D69</f>
        <v>123.7</v>
      </c>
      <c r="E66" s="27">
        <f t="shared" si="4"/>
        <v>1.7671428571428571</v>
      </c>
      <c r="F66" s="27">
        <f>D66/D6</f>
        <v>0.0075983267710489615</v>
      </c>
      <c r="G66" s="10">
        <f>G67+G68+G69</f>
        <v>105.9</v>
      </c>
      <c r="H66" s="10">
        <f>H67+H68+H69</f>
        <v>106.4</v>
      </c>
      <c r="I66" s="27">
        <f t="shared" si="6"/>
        <v>1.004721435316336</v>
      </c>
      <c r="J66" s="27">
        <f>H66/H6</f>
        <v>0.0045472028719176025</v>
      </c>
      <c r="K66" s="32">
        <f t="shared" si="5"/>
        <v>1.162593984962406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8" t="e">
        <f t="shared" si="4"/>
        <v>#DIV/0!</v>
      </c>
      <c r="F67" s="28">
        <f>D67/D6</f>
        <v>0</v>
      </c>
      <c r="G67" s="12">
        <v>1</v>
      </c>
      <c r="H67" s="12">
        <v>0</v>
      </c>
      <c r="I67" s="28">
        <f t="shared" si="6"/>
        <v>0</v>
      </c>
      <c r="J67" s="28">
        <f>H67/H6</f>
        <v>0</v>
      </c>
      <c r="K67" s="33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20</v>
      </c>
      <c r="D68" s="12">
        <v>0</v>
      </c>
      <c r="E68" s="28">
        <f t="shared" si="4"/>
        <v>0</v>
      </c>
      <c r="F68" s="28">
        <f>D68/D6</f>
        <v>0</v>
      </c>
      <c r="G68" s="12">
        <v>49.9</v>
      </c>
      <c r="H68" s="12">
        <v>50</v>
      </c>
      <c r="I68" s="28">
        <f t="shared" si="6"/>
        <v>1.0020040080160322</v>
      </c>
      <c r="J68" s="28">
        <f>H68/H6</f>
        <v>0.0021368434548484977</v>
      </c>
      <c r="K68" s="33">
        <f t="shared" si="5"/>
        <v>0</v>
      </c>
    </row>
    <row r="69" spans="1:11" s="4" customFormat="1" ht="24.75" customHeight="1">
      <c r="A69" s="11" t="s">
        <v>68</v>
      </c>
      <c r="B69" s="15">
        <v>11625060010000140</v>
      </c>
      <c r="C69" s="12">
        <v>50</v>
      </c>
      <c r="D69" s="12">
        <v>123.7</v>
      </c>
      <c r="E69" s="28">
        <f t="shared" si="4"/>
        <v>2.474</v>
      </c>
      <c r="F69" s="28">
        <f>D69/D6</f>
        <v>0.0075983267710489615</v>
      </c>
      <c r="G69" s="12">
        <v>55</v>
      </c>
      <c r="H69" s="12">
        <v>56.4</v>
      </c>
      <c r="I69" s="28">
        <f t="shared" si="6"/>
        <v>1.0254545454545454</v>
      </c>
      <c r="J69" s="28">
        <f>H69/H6</f>
        <v>0.002410359417069105</v>
      </c>
      <c r="K69" s="33">
        <f t="shared" si="5"/>
        <v>2.1932624113475176</v>
      </c>
    </row>
    <row r="70" spans="1:11" s="4" customFormat="1" ht="48" customHeight="1">
      <c r="A70" s="9" t="s">
        <v>83</v>
      </c>
      <c r="B70" s="15">
        <v>11627000010000140</v>
      </c>
      <c r="C70" s="10">
        <v>70</v>
      </c>
      <c r="D70" s="10">
        <v>99.5</v>
      </c>
      <c r="E70" s="27">
        <f aca="true" t="shared" si="7" ref="E70:E102">D70/C70</f>
        <v>1.4214285714285715</v>
      </c>
      <c r="F70" s="27">
        <f>D70/D6</f>
        <v>0.0061118311537540155</v>
      </c>
      <c r="G70" s="10">
        <v>99</v>
      </c>
      <c r="H70" s="10">
        <v>99</v>
      </c>
      <c r="I70" s="27">
        <f t="shared" si="6"/>
        <v>1</v>
      </c>
      <c r="J70" s="27">
        <f>H70/H6</f>
        <v>0.004230950040600025</v>
      </c>
      <c r="K70" s="32">
        <f aca="true" t="shared" si="8" ref="K70:K81">D70/H70</f>
        <v>1.005050505050505</v>
      </c>
    </row>
    <row r="71" spans="1:11" s="4" customFormat="1" ht="73.5" customHeight="1">
      <c r="A71" s="9" t="s">
        <v>76</v>
      </c>
      <c r="B71" s="15">
        <v>11628000010000140</v>
      </c>
      <c r="C71" s="10">
        <v>3</v>
      </c>
      <c r="D71" s="10">
        <v>92.2</v>
      </c>
      <c r="E71" s="27">
        <f t="shared" si="7"/>
        <v>30.733333333333334</v>
      </c>
      <c r="F71" s="27">
        <f>D71/D6</f>
        <v>0.005663425451016284</v>
      </c>
      <c r="G71" s="10">
        <v>1</v>
      </c>
      <c r="H71" s="10">
        <v>0</v>
      </c>
      <c r="I71" s="27">
        <f t="shared" si="6"/>
        <v>0</v>
      </c>
      <c r="J71" s="27">
        <f>H71/H6</f>
        <v>0</v>
      </c>
      <c r="K71" s="32" t="e">
        <f t="shared" si="8"/>
        <v>#DIV/0!</v>
      </c>
    </row>
    <row r="72" spans="1:11" s="4" customFormat="1" ht="85.5" customHeight="1">
      <c r="A72" s="11" t="s">
        <v>0</v>
      </c>
      <c r="B72" s="15">
        <v>11633050050000140</v>
      </c>
      <c r="C72" s="12">
        <v>15</v>
      </c>
      <c r="D72" s="12">
        <v>0</v>
      </c>
      <c r="E72" s="28">
        <f t="shared" si="7"/>
        <v>0</v>
      </c>
      <c r="F72" s="28">
        <f>D72/D6</f>
        <v>0</v>
      </c>
      <c r="G72" s="12">
        <v>40</v>
      </c>
      <c r="H72" s="12">
        <v>40</v>
      </c>
      <c r="I72" s="28">
        <f t="shared" si="6"/>
        <v>1</v>
      </c>
      <c r="J72" s="28">
        <f>H72/H6</f>
        <v>0.001709474763878798</v>
      </c>
      <c r="K72" s="33">
        <f t="shared" si="8"/>
        <v>0</v>
      </c>
    </row>
    <row r="73" spans="1:11" s="4" customFormat="1" ht="85.5" customHeight="1">
      <c r="A73" s="11" t="s">
        <v>41</v>
      </c>
      <c r="B73" s="15">
        <v>11633050100000140</v>
      </c>
      <c r="C73" s="12">
        <v>3</v>
      </c>
      <c r="D73" s="12">
        <v>0</v>
      </c>
      <c r="E73" s="28">
        <f t="shared" si="7"/>
        <v>0</v>
      </c>
      <c r="F73" s="28">
        <f>D73/D6</f>
        <v>0</v>
      </c>
      <c r="G73" s="12">
        <v>0.5</v>
      </c>
      <c r="H73" s="12">
        <v>0</v>
      </c>
      <c r="I73" s="28">
        <f t="shared" si="6"/>
        <v>0</v>
      </c>
      <c r="J73" s="28">
        <f>H73/H6</f>
        <v>0</v>
      </c>
      <c r="K73" s="33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40.4</v>
      </c>
      <c r="D74" s="10">
        <v>47.2</v>
      </c>
      <c r="E74" s="27">
        <f t="shared" si="7"/>
        <v>1.1683168316831685</v>
      </c>
      <c r="F74" s="27">
        <f>D74/D6</f>
        <v>0.0028992807081124577</v>
      </c>
      <c r="G74" s="10">
        <v>13.5</v>
      </c>
      <c r="H74" s="10">
        <v>11.6</v>
      </c>
      <c r="I74" s="27">
        <f t="shared" si="6"/>
        <v>0.8592592592592593</v>
      </c>
      <c r="J74" s="27">
        <f>H74/H6</f>
        <v>0.0004957476815248514</v>
      </c>
      <c r="K74" s="32">
        <f t="shared" si="8"/>
        <v>4.06896551724138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8" t="e">
        <f t="shared" si="7"/>
        <v>#DIV/0!</v>
      </c>
      <c r="F75" s="28">
        <f>D75/D6</f>
        <v>0</v>
      </c>
      <c r="G75" s="12">
        <v>17.5</v>
      </c>
      <c r="H75" s="12">
        <v>14</v>
      </c>
      <c r="I75" s="28">
        <f t="shared" si="6"/>
        <v>0.8</v>
      </c>
      <c r="J75" s="28">
        <f>H75/H6</f>
        <v>0.0005983161673575793</v>
      </c>
      <c r="K75" s="33">
        <f t="shared" si="8"/>
        <v>0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503.1</v>
      </c>
      <c r="D76" s="10">
        <v>541.3</v>
      </c>
      <c r="E76" s="27">
        <f t="shared" si="7"/>
        <v>1.0759292387199362</v>
      </c>
      <c r="F76" s="27">
        <f>D76/D6</f>
        <v>0.03324958998519646</v>
      </c>
      <c r="G76" s="10">
        <f>G77</f>
        <v>832.3</v>
      </c>
      <c r="H76" s="10">
        <f>H77</f>
        <v>629.7</v>
      </c>
      <c r="I76" s="27">
        <f t="shared" si="6"/>
        <v>0.7565781569145742</v>
      </c>
      <c r="J76" s="27">
        <f>H76/H6</f>
        <v>0.026911406470361977</v>
      </c>
      <c r="K76" s="32">
        <f t="shared" si="8"/>
        <v>0.8596156900111163</v>
      </c>
    </row>
    <row r="77" spans="1:11" s="4" customFormat="1" ht="49.5" customHeight="1">
      <c r="A77" s="11" t="s">
        <v>7</v>
      </c>
      <c r="B77" s="15">
        <v>11690050050000140</v>
      </c>
      <c r="C77" s="12">
        <v>503.1</v>
      </c>
      <c r="D77" s="12">
        <v>125.6</v>
      </c>
      <c r="E77" s="28">
        <f t="shared" si="7"/>
        <v>0.24965215662890078</v>
      </c>
      <c r="F77" s="28">
        <f>D77/D6</f>
        <v>0.007715035104638234</v>
      </c>
      <c r="G77" s="12">
        <v>832.3</v>
      </c>
      <c r="H77" s="12">
        <v>629.7</v>
      </c>
      <c r="I77" s="28">
        <f t="shared" si="6"/>
        <v>0.7565781569145742</v>
      </c>
      <c r="J77" s="28">
        <f>H77/H6</f>
        <v>0.026911406470361977</v>
      </c>
      <c r="K77" s="33">
        <f t="shared" si="8"/>
        <v>0.19946006034619657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6" t="e">
        <f t="shared" si="7"/>
        <v>#DIV/0!</v>
      </c>
      <c r="F78" s="26">
        <f>D78/D6</f>
        <v>0</v>
      </c>
      <c r="G78" s="8">
        <f>G79</f>
        <v>0</v>
      </c>
      <c r="H78" s="8">
        <f>H79</f>
        <v>0</v>
      </c>
      <c r="I78" s="26" t="e">
        <f t="shared" si="6"/>
        <v>#DIV/0!</v>
      </c>
      <c r="J78" s="26">
        <f>H78/H6</f>
        <v>0</v>
      </c>
      <c r="K78" s="31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7" t="e">
        <f t="shared" si="7"/>
        <v>#DIV/0!</v>
      </c>
      <c r="F79" s="27">
        <f>D79/D6</f>
        <v>0</v>
      </c>
      <c r="G79" s="10">
        <f>G80+G81</f>
        <v>0</v>
      </c>
      <c r="H79" s="10">
        <f>H80+H81</f>
        <v>0</v>
      </c>
      <c r="I79" s="27" t="e">
        <f t="shared" si="6"/>
        <v>#DIV/0!</v>
      </c>
      <c r="J79" s="27">
        <f>H79/H6</f>
        <v>0</v>
      </c>
      <c r="K79" s="32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8" t="e">
        <f t="shared" si="7"/>
        <v>#DIV/0!</v>
      </c>
      <c r="F80" s="28">
        <f>D80/D6</f>
        <v>0</v>
      </c>
      <c r="G80" s="12"/>
      <c r="H80" s="13"/>
      <c r="I80" s="28" t="e">
        <f t="shared" si="6"/>
        <v>#DIV/0!</v>
      </c>
      <c r="J80" s="28">
        <f>H80/H6</f>
        <v>0</v>
      </c>
      <c r="K80" s="33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9" t="e">
        <f t="shared" si="7"/>
        <v>#DIV/0!</v>
      </c>
      <c r="F81" s="29">
        <f>D81/D6</f>
        <v>0</v>
      </c>
      <c r="G81" s="22"/>
      <c r="H81" s="22"/>
      <c r="I81" s="29" t="e">
        <f t="shared" si="6"/>
        <v>#DIV/0!</v>
      </c>
      <c r="J81" s="29">
        <f>H81/H6</f>
        <v>0</v>
      </c>
      <c r="K81" s="34" t="e">
        <f t="shared" si="8"/>
        <v>#DIV/0!</v>
      </c>
    </row>
    <row r="82" spans="1:11" s="4" customFormat="1" ht="81" customHeight="1">
      <c r="A82" s="18" t="s">
        <v>12</v>
      </c>
      <c r="B82" s="48" t="s">
        <v>95</v>
      </c>
      <c r="C82" s="19">
        <f>C83+C135+C138+C132</f>
        <v>253433.5</v>
      </c>
      <c r="D82" s="19">
        <f>D83+D135+D138+D132</f>
        <v>175910.29999999996</v>
      </c>
      <c r="E82" s="106">
        <f t="shared" si="7"/>
        <v>0.6941083163827985</v>
      </c>
      <c r="F82" s="107">
        <f>D82/D82</f>
        <v>1</v>
      </c>
      <c r="G82" s="19">
        <f>G83+G135+G138+G132</f>
        <v>269374.60000000003</v>
      </c>
      <c r="H82" s="19">
        <f>H83+H135+H138+H132</f>
        <v>187243.09999999998</v>
      </c>
      <c r="I82" s="107">
        <f>H82/G82</f>
        <v>0.6951030275311776</v>
      </c>
      <c r="J82" s="107">
        <f>H82/H82</f>
        <v>1</v>
      </c>
      <c r="K82" s="116">
        <f>D82/H82</f>
        <v>0.9394754733285231</v>
      </c>
    </row>
    <row r="83" spans="1:11" s="4" customFormat="1" ht="76.5" customHeight="1" thickBot="1">
      <c r="A83" s="7" t="s">
        <v>64</v>
      </c>
      <c r="B83" s="49" t="s">
        <v>96</v>
      </c>
      <c r="C83" s="8">
        <f>C84+C87+C103+C125</f>
        <v>253505.7</v>
      </c>
      <c r="D83" s="8">
        <f>D84+D87+D103+D125</f>
        <v>175982.49999999997</v>
      </c>
      <c r="E83" s="106">
        <f t="shared" si="7"/>
        <v>0.6941954362367393</v>
      </c>
      <c r="F83" s="108">
        <f>D83/D82</f>
        <v>1.000410436455398</v>
      </c>
      <c r="G83" s="8">
        <f>G84+G87+G103+G125</f>
        <v>263619.9</v>
      </c>
      <c r="H83" s="8">
        <f>H84+H87+H103+H125</f>
        <v>187132.3</v>
      </c>
      <c r="I83" s="107">
        <f aca="true" t="shared" si="9" ref="I83:I140">H83/G83</f>
        <v>0.7098565017284354</v>
      </c>
      <c r="J83" s="108">
        <f>H83/H82</f>
        <v>0.9994082558983483</v>
      </c>
      <c r="K83" s="116">
        <f aca="true" t="shared" si="10" ref="K83:K140">D83/H83</f>
        <v>0.9404175548529035</v>
      </c>
    </row>
    <row r="84" spans="1:11" s="4" customFormat="1" ht="24.75" customHeight="1" thickBot="1">
      <c r="A84" s="50" t="s">
        <v>97</v>
      </c>
      <c r="B84" s="51" t="s">
        <v>98</v>
      </c>
      <c r="C84" s="52">
        <v>88658.4</v>
      </c>
      <c r="D84" s="52">
        <v>69429.7</v>
      </c>
      <c r="E84" s="109">
        <f t="shared" si="7"/>
        <v>0.7831147415247738</v>
      </c>
      <c r="F84" s="110">
        <f>D84/D82</f>
        <v>0.3946880881904017</v>
      </c>
      <c r="G84" s="52">
        <v>112065</v>
      </c>
      <c r="H84" s="52">
        <v>87219.2</v>
      </c>
      <c r="I84" s="117">
        <f t="shared" si="9"/>
        <v>0.7782911703029491</v>
      </c>
      <c r="J84" s="110">
        <f>H84/H82</f>
        <v>0.46580728475441824</v>
      </c>
      <c r="K84" s="118">
        <f t="shared" si="10"/>
        <v>0.7960368817874963</v>
      </c>
    </row>
    <row r="85" spans="1:11" s="4" customFormat="1" ht="24.75" customHeight="1" thickBot="1">
      <c r="A85" s="11" t="s">
        <v>16</v>
      </c>
      <c r="B85" s="53" t="s">
        <v>99</v>
      </c>
      <c r="C85" s="12">
        <v>53352.2</v>
      </c>
      <c r="D85" s="12">
        <v>41514.7</v>
      </c>
      <c r="E85" s="106">
        <f t="shared" si="7"/>
        <v>0.7781253631527847</v>
      </c>
      <c r="F85" s="111">
        <f>D85/D82</f>
        <v>0.23599925643921935</v>
      </c>
      <c r="G85" s="12">
        <v>72142.9</v>
      </c>
      <c r="H85" s="12">
        <v>56168.4</v>
      </c>
      <c r="I85" s="107">
        <f t="shared" si="9"/>
        <v>0.7785714186704444</v>
      </c>
      <c r="J85" s="111">
        <f>H85/H82</f>
        <v>0.29997580685216174</v>
      </c>
      <c r="K85" s="116">
        <f t="shared" si="10"/>
        <v>0.7391113152591136</v>
      </c>
    </row>
    <row r="86" spans="1:11" s="4" customFormat="1" ht="24.75" customHeight="1" thickBot="1">
      <c r="A86" s="11" t="s">
        <v>14</v>
      </c>
      <c r="B86" s="54" t="s">
        <v>100</v>
      </c>
      <c r="C86" s="12">
        <v>35306.2</v>
      </c>
      <c r="D86" s="12">
        <v>27915</v>
      </c>
      <c r="E86" s="106">
        <f t="shared" si="7"/>
        <v>0.7906543326667838</v>
      </c>
      <c r="F86" s="111">
        <f>D86/D82</f>
        <v>0.1586888317511823</v>
      </c>
      <c r="G86" s="12">
        <v>39922.1</v>
      </c>
      <c r="H86" s="12">
        <v>31050.8</v>
      </c>
      <c r="I86" s="107">
        <f t="shared" si="9"/>
        <v>0.7777847357729177</v>
      </c>
      <c r="J86" s="111">
        <f>H86/H82</f>
        <v>0.1658314779022565</v>
      </c>
      <c r="K86" s="116">
        <f t="shared" si="10"/>
        <v>0.8990106535097324</v>
      </c>
    </row>
    <row r="87" spans="1:11" s="4" customFormat="1" ht="49.5" customHeight="1">
      <c r="A87" s="50" t="s">
        <v>51</v>
      </c>
      <c r="B87" s="55" t="s">
        <v>101</v>
      </c>
      <c r="C87" s="52">
        <f>C89+C90+C91+C92+C94+C95+C96+C97+C98+C99+C100+C101+C102</f>
        <v>8431.6</v>
      </c>
      <c r="D87" s="52">
        <f>D89+D90+D91+D92+D94+D95+D96+D97+D98+D99+D100+D101+D102</f>
        <v>0</v>
      </c>
      <c r="E87" s="109">
        <f t="shared" si="7"/>
        <v>0</v>
      </c>
      <c r="F87" s="110">
        <f>D87/D82</f>
        <v>0</v>
      </c>
      <c r="G87" s="52">
        <f>G88+G89+G90+G91+G92+G93+G94+G95+G96+G97+G98+G99+G100+G101+G102</f>
        <v>28030.2</v>
      </c>
      <c r="H87" s="52">
        <f>H89+H90+H91+H92+H94+H95+H96+H97+H98+H99+H100+H101+H102</f>
        <v>9948</v>
      </c>
      <c r="I87" s="117">
        <f t="shared" si="9"/>
        <v>0.3549029261296744</v>
      </c>
      <c r="J87" s="110">
        <f>H87/H82</f>
        <v>0.05312879353097658</v>
      </c>
      <c r="K87" s="118">
        <f t="shared" si="10"/>
        <v>0</v>
      </c>
    </row>
    <row r="88" spans="1:11" s="4" customFormat="1" ht="69.75" customHeight="1">
      <c r="A88" s="91" t="s">
        <v>192</v>
      </c>
      <c r="B88" s="82" t="s">
        <v>193</v>
      </c>
      <c r="C88" s="83">
        <v>0</v>
      </c>
      <c r="D88" s="80">
        <v>0</v>
      </c>
      <c r="E88" s="106" t="e">
        <f t="shared" si="7"/>
        <v>#DIV/0!</v>
      </c>
      <c r="F88" s="112">
        <f>D88/D82</f>
        <v>0</v>
      </c>
      <c r="G88" s="80">
        <v>980</v>
      </c>
      <c r="H88" s="80">
        <v>0</v>
      </c>
      <c r="I88" s="107">
        <f t="shared" si="9"/>
        <v>0</v>
      </c>
      <c r="J88" s="112">
        <f>H88/H82</f>
        <v>0</v>
      </c>
      <c r="K88" s="116" t="e">
        <f t="shared" si="10"/>
        <v>#DIV/0!</v>
      </c>
    </row>
    <row r="89" spans="1:11" s="4" customFormat="1" ht="54" customHeight="1">
      <c r="A89" s="81" t="s">
        <v>184</v>
      </c>
      <c r="B89" s="82" t="s">
        <v>185</v>
      </c>
      <c r="C89" s="83">
        <v>1663.5</v>
      </c>
      <c r="D89" s="80">
        <v>0</v>
      </c>
      <c r="E89" s="106">
        <f t="shared" si="7"/>
        <v>0</v>
      </c>
      <c r="F89" s="112">
        <f>D89/D82</f>
        <v>0</v>
      </c>
      <c r="G89" s="80">
        <v>88.1</v>
      </c>
      <c r="H89" s="80">
        <v>0</v>
      </c>
      <c r="I89" s="107">
        <f t="shared" si="9"/>
        <v>0</v>
      </c>
      <c r="J89" s="112">
        <f>H89/H82</f>
        <v>0</v>
      </c>
      <c r="K89" s="116" t="e">
        <f t="shared" si="10"/>
        <v>#DIV/0!</v>
      </c>
    </row>
    <row r="90" spans="1:11" s="4" customFormat="1" ht="96" customHeight="1" thickBot="1">
      <c r="A90" s="79" t="s">
        <v>102</v>
      </c>
      <c r="B90" s="56" t="s">
        <v>103</v>
      </c>
      <c r="C90" s="57">
        <v>1174.8</v>
      </c>
      <c r="D90" s="58">
        <v>0</v>
      </c>
      <c r="E90" s="106">
        <f t="shared" si="7"/>
        <v>0</v>
      </c>
      <c r="F90" s="111">
        <f>D90/D82</f>
        <v>0</v>
      </c>
      <c r="G90" s="58">
        <v>0</v>
      </c>
      <c r="H90" s="58">
        <v>0</v>
      </c>
      <c r="I90" s="107" t="e">
        <f t="shared" si="9"/>
        <v>#DIV/0!</v>
      </c>
      <c r="J90" s="111">
        <f>H90/H82</f>
        <v>0</v>
      </c>
      <c r="K90" s="116" t="e">
        <f t="shared" si="10"/>
        <v>#DIV/0!</v>
      </c>
    </row>
    <row r="91" spans="1:11" s="4" customFormat="1" ht="97.5" customHeight="1" thickBot="1">
      <c r="A91" s="59" t="s">
        <v>104</v>
      </c>
      <c r="B91" s="54" t="s">
        <v>105</v>
      </c>
      <c r="C91" s="58">
        <v>0</v>
      </c>
      <c r="D91" s="58">
        <v>0</v>
      </c>
      <c r="E91" s="106" t="e">
        <f t="shared" si="7"/>
        <v>#DIV/0!</v>
      </c>
      <c r="F91" s="111">
        <f>D91/D82</f>
        <v>0</v>
      </c>
      <c r="G91" s="58">
        <v>942.3</v>
      </c>
      <c r="H91" s="58">
        <v>942.3</v>
      </c>
      <c r="I91" s="107">
        <f t="shared" si="9"/>
        <v>1</v>
      </c>
      <c r="J91" s="111">
        <f>H91/H82</f>
        <v>0.005032495189408849</v>
      </c>
      <c r="K91" s="116">
        <f t="shared" si="10"/>
        <v>0</v>
      </c>
    </row>
    <row r="92" spans="1:11" s="4" customFormat="1" ht="64.5" customHeight="1" thickBot="1">
      <c r="A92" s="60" t="s">
        <v>106</v>
      </c>
      <c r="B92" s="54" t="s">
        <v>107</v>
      </c>
      <c r="C92" s="58">
        <v>0</v>
      </c>
      <c r="D92" s="58">
        <v>0</v>
      </c>
      <c r="E92" s="106" t="e">
        <f t="shared" si="7"/>
        <v>#DIV/0!</v>
      </c>
      <c r="F92" s="111">
        <f>D92/D82</f>
        <v>0</v>
      </c>
      <c r="G92" s="58">
        <v>293.8</v>
      </c>
      <c r="H92" s="58">
        <v>293.8</v>
      </c>
      <c r="I92" s="107">
        <f t="shared" si="9"/>
        <v>1</v>
      </c>
      <c r="J92" s="111">
        <f>H92/H82</f>
        <v>0.0015690831865099438</v>
      </c>
      <c r="K92" s="116">
        <f t="shared" si="10"/>
        <v>0</v>
      </c>
    </row>
    <row r="93" spans="1:11" s="4" customFormat="1" ht="64.5" customHeight="1" thickBot="1">
      <c r="A93" s="60" t="s">
        <v>194</v>
      </c>
      <c r="B93" s="62" t="s">
        <v>195</v>
      </c>
      <c r="C93" s="58">
        <v>0</v>
      </c>
      <c r="D93" s="58">
        <v>0</v>
      </c>
      <c r="E93" s="106" t="e">
        <f t="shared" si="7"/>
        <v>#DIV/0!</v>
      </c>
      <c r="F93" s="111">
        <f>D93/D82</f>
        <v>0</v>
      </c>
      <c r="G93" s="58">
        <v>245</v>
      </c>
      <c r="H93" s="58">
        <v>0</v>
      </c>
      <c r="I93" s="107">
        <f t="shared" si="9"/>
        <v>0</v>
      </c>
      <c r="J93" s="111">
        <f>H93/H82</f>
        <v>0</v>
      </c>
      <c r="K93" s="116" t="e">
        <f t="shared" si="10"/>
        <v>#DIV/0!</v>
      </c>
    </row>
    <row r="94" spans="1:11" s="4" customFormat="1" ht="43.5" customHeight="1" thickBot="1">
      <c r="A94" s="60" t="s">
        <v>186</v>
      </c>
      <c r="B94" s="62" t="s">
        <v>187</v>
      </c>
      <c r="C94" s="58">
        <v>271.9</v>
      </c>
      <c r="D94" s="58">
        <v>0</v>
      </c>
      <c r="E94" s="106">
        <f t="shared" si="7"/>
        <v>0</v>
      </c>
      <c r="F94" s="111">
        <f>D94/D82</f>
        <v>0</v>
      </c>
      <c r="G94" s="58">
        <v>205.7</v>
      </c>
      <c r="H94" s="58">
        <v>0</v>
      </c>
      <c r="I94" s="107">
        <f t="shared" si="9"/>
        <v>0</v>
      </c>
      <c r="J94" s="111">
        <f>H94/H82</f>
        <v>0</v>
      </c>
      <c r="K94" s="116" t="e">
        <f t="shared" si="10"/>
        <v>#DIV/0!</v>
      </c>
    </row>
    <row r="95" spans="1:11" s="4" customFormat="1" ht="80.25" customHeight="1" thickBot="1">
      <c r="A95" s="60" t="s">
        <v>108</v>
      </c>
      <c r="B95" s="61" t="s">
        <v>109</v>
      </c>
      <c r="C95" s="58">
        <v>0</v>
      </c>
      <c r="D95" s="58">
        <v>0</v>
      </c>
      <c r="E95" s="106" t="e">
        <f t="shared" si="7"/>
        <v>#DIV/0!</v>
      </c>
      <c r="F95" s="111">
        <f>D95/D82</f>
        <v>0</v>
      </c>
      <c r="G95" s="58">
        <v>1799</v>
      </c>
      <c r="H95" s="58">
        <v>1799</v>
      </c>
      <c r="I95" s="107">
        <f t="shared" si="9"/>
        <v>1</v>
      </c>
      <c r="J95" s="111">
        <f>H95/H82</f>
        <v>0.009607830675736517</v>
      </c>
      <c r="K95" s="116">
        <f t="shared" si="10"/>
        <v>0</v>
      </c>
    </row>
    <row r="96" spans="1:11" s="4" customFormat="1" ht="54.75" customHeight="1" thickBot="1">
      <c r="A96" s="60" t="s">
        <v>110</v>
      </c>
      <c r="B96" s="62" t="s">
        <v>111</v>
      </c>
      <c r="C96" s="58">
        <v>0</v>
      </c>
      <c r="D96" s="58">
        <v>0</v>
      </c>
      <c r="E96" s="106" t="e">
        <f t="shared" si="7"/>
        <v>#DIV/0!</v>
      </c>
      <c r="F96" s="111">
        <f>D96/D82</f>
        <v>0</v>
      </c>
      <c r="G96" s="58">
        <v>4875</v>
      </c>
      <c r="H96" s="58">
        <v>4875</v>
      </c>
      <c r="I96" s="107">
        <f t="shared" si="9"/>
        <v>1</v>
      </c>
      <c r="J96" s="111">
        <f>H96/H82</f>
        <v>0.026035672342532252</v>
      </c>
      <c r="K96" s="116">
        <f t="shared" si="10"/>
        <v>0</v>
      </c>
    </row>
    <row r="97" spans="1:11" s="4" customFormat="1" ht="132.75" customHeight="1" thickBot="1">
      <c r="A97" s="60" t="s">
        <v>112</v>
      </c>
      <c r="B97" s="61" t="s">
        <v>113</v>
      </c>
      <c r="C97" s="58">
        <v>4584</v>
      </c>
      <c r="D97" s="58">
        <v>0</v>
      </c>
      <c r="E97" s="106">
        <f t="shared" si="7"/>
        <v>0</v>
      </c>
      <c r="F97" s="111">
        <f>D97/D82</f>
        <v>0</v>
      </c>
      <c r="G97" s="58">
        <v>12925</v>
      </c>
      <c r="H97" s="58">
        <v>0</v>
      </c>
      <c r="I97" s="107">
        <f t="shared" si="9"/>
        <v>0</v>
      </c>
      <c r="J97" s="111">
        <f>H97/H82</f>
        <v>0</v>
      </c>
      <c r="K97" s="116" t="e">
        <f t="shared" si="10"/>
        <v>#DIV/0!</v>
      </c>
    </row>
    <row r="98" spans="1:11" s="4" customFormat="1" ht="54" customHeight="1" thickBot="1">
      <c r="A98" s="60" t="s">
        <v>114</v>
      </c>
      <c r="B98" s="62" t="s">
        <v>115</v>
      </c>
      <c r="C98" s="58">
        <v>0</v>
      </c>
      <c r="D98" s="58">
        <v>0</v>
      </c>
      <c r="E98" s="106" t="e">
        <f t="shared" si="7"/>
        <v>#DIV/0!</v>
      </c>
      <c r="F98" s="111">
        <f>D98/D82</f>
        <v>0</v>
      </c>
      <c r="G98" s="58">
        <v>450</v>
      </c>
      <c r="H98" s="58">
        <v>350</v>
      </c>
      <c r="I98" s="107">
        <f t="shared" si="9"/>
        <v>0.7777777777777778</v>
      </c>
      <c r="J98" s="111">
        <f>H98/H82</f>
        <v>0.0018692277579253924</v>
      </c>
      <c r="K98" s="116">
        <f t="shared" si="10"/>
        <v>0</v>
      </c>
    </row>
    <row r="99" spans="1:11" s="4" customFormat="1" ht="135.75" customHeight="1">
      <c r="A99" s="63" t="s">
        <v>116</v>
      </c>
      <c r="B99" s="64" t="s">
        <v>117</v>
      </c>
      <c r="C99" s="58">
        <v>0</v>
      </c>
      <c r="D99" s="58">
        <v>0</v>
      </c>
      <c r="E99" s="106" t="e">
        <f t="shared" si="7"/>
        <v>#DIV/0!</v>
      </c>
      <c r="F99" s="111">
        <f>D99/D82</f>
        <v>0</v>
      </c>
      <c r="G99" s="58">
        <v>226.3</v>
      </c>
      <c r="H99" s="58">
        <v>187.9</v>
      </c>
      <c r="I99" s="107">
        <f t="shared" si="9"/>
        <v>0.8303137428192664</v>
      </c>
      <c r="J99" s="111">
        <f>H99/H82</f>
        <v>0.0010035082734690893</v>
      </c>
      <c r="K99" s="116">
        <f t="shared" si="10"/>
        <v>0</v>
      </c>
    </row>
    <row r="100" spans="1:11" s="4" customFormat="1" ht="144" customHeight="1">
      <c r="A100" s="65" t="s">
        <v>118</v>
      </c>
      <c r="B100" s="66" t="s">
        <v>119</v>
      </c>
      <c r="C100" s="57">
        <v>0</v>
      </c>
      <c r="D100" s="58">
        <v>0</v>
      </c>
      <c r="E100" s="106" t="e">
        <f t="shared" si="7"/>
        <v>#DIV/0!</v>
      </c>
      <c r="F100" s="111">
        <f>D100/D82</f>
        <v>0</v>
      </c>
      <c r="G100" s="58">
        <v>5000</v>
      </c>
      <c r="H100" s="58">
        <v>1500</v>
      </c>
      <c r="I100" s="107">
        <f t="shared" si="9"/>
        <v>0.3</v>
      </c>
      <c r="J100" s="111">
        <f>H100/H82</f>
        <v>0.008010976105394538</v>
      </c>
      <c r="K100" s="116">
        <f t="shared" si="10"/>
        <v>0</v>
      </c>
    </row>
    <row r="101" spans="1:11" s="4" customFormat="1" ht="89.25" customHeight="1">
      <c r="A101" s="65" t="s">
        <v>120</v>
      </c>
      <c r="B101" s="68" t="s">
        <v>121</v>
      </c>
      <c r="C101" s="57">
        <v>73.8</v>
      </c>
      <c r="D101" s="57">
        <v>0</v>
      </c>
      <c r="E101" s="106">
        <f t="shared" si="7"/>
        <v>0</v>
      </c>
      <c r="F101" s="111">
        <f>D101/D82</f>
        <v>0</v>
      </c>
      <c r="G101" s="58">
        <v>0</v>
      </c>
      <c r="H101" s="58">
        <v>0</v>
      </c>
      <c r="I101" s="107" t="e">
        <f t="shared" si="9"/>
        <v>#DIV/0!</v>
      </c>
      <c r="J101" s="111">
        <f>H101/H82</f>
        <v>0</v>
      </c>
      <c r="K101" s="116" t="e">
        <f t="shared" si="10"/>
        <v>#DIV/0!</v>
      </c>
    </row>
    <row r="102" spans="1:11" s="4" customFormat="1" ht="89.25" customHeight="1">
      <c r="A102" s="76" t="s">
        <v>188</v>
      </c>
      <c r="B102" s="68" t="s">
        <v>189</v>
      </c>
      <c r="C102" s="57">
        <v>663.6</v>
      </c>
      <c r="D102" s="57">
        <v>0</v>
      </c>
      <c r="E102" s="106">
        <f t="shared" si="7"/>
        <v>0</v>
      </c>
      <c r="F102" s="111">
        <f>D102/D82</f>
        <v>0</v>
      </c>
      <c r="G102" s="58">
        <v>0</v>
      </c>
      <c r="H102" s="58">
        <v>0</v>
      </c>
      <c r="I102" s="107" t="e">
        <f t="shared" si="9"/>
        <v>#DIV/0!</v>
      </c>
      <c r="J102" s="111">
        <f>H102/H82</f>
        <v>0</v>
      </c>
      <c r="K102" s="116" t="e">
        <f t="shared" si="10"/>
        <v>#DIV/0!</v>
      </c>
    </row>
    <row r="103" spans="1:11" s="4" customFormat="1" ht="37.5" customHeight="1">
      <c r="A103" s="69" t="s">
        <v>122</v>
      </c>
      <c r="B103" s="70" t="s">
        <v>123</v>
      </c>
      <c r="C103" s="71">
        <f>C105+C106+C107+C108+C109+C110+C111+C112+C113+C114+C115+C116+C117+C118+C119+C120+C121+C122+C124+C123+C104</f>
        <v>156013.40000000002</v>
      </c>
      <c r="D103" s="71">
        <f>D105+D106+D107+D108+D109+D110+D111+D112+D113+D114+D115+D116+D117+D118+D119+D120+D121+D122+D124+D123+D104</f>
        <v>106150.49999999999</v>
      </c>
      <c r="E103" s="109">
        <f>D103/C103</f>
        <v>0.6803934790216736</v>
      </c>
      <c r="F103" s="109">
        <f>D103/D82</f>
        <v>0.603435387239974</v>
      </c>
      <c r="G103" s="71">
        <f>G105+G106+G107+G108+G109+G110+G111+G112+G113+G114+G115+G116+G117+G118+G119+G120+G121+G122+G124+G123+G104</f>
        <v>123088.49999999999</v>
      </c>
      <c r="H103" s="71">
        <f>H105+H106+H107+H108+H109+H110+H111+H112+H113+H114+H115+H116+H117+H118+H119+H120+H121+H122+H124+H123+H104</f>
        <v>89665.09999999998</v>
      </c>
      <c r="I103" s="117">
        <f t="shared" si="9"/>
        <v>0.7284604166920547</v>
      </c>
      <c r="J103" s="109">
        <f>H103/H82</f>
        <v>0.47886998239187445</v>
      </c>
      <c r="K103" s="118">
        <f t="shared" si="10"/>
        <v>1.1838552569505862</v>
      </c>
    </row>
    <row r="104" spans="1:11" s="4" customFormat="1" ht="74.25" customHeight="1">
      <c r="A104" s="81" t="s">
        <v>190</v>
      </c>
      <c r="B104" s="88" t="s">
        <v>191</v>
      </c>
      <c r="C104" s="83">
        <v>3.7</v>
      </c>
      <c r="D104" s="83">
        <v>3.7</v>
      </c>
      <c r="E104" s="106">
        <f aca="true" t="shared" si="11" ref="E104:E140">D104/C104</f>
        <v>1</v>
      </c>
      <c r="F104" s="113">
        <f>D104/D82</f>
        <v>2.1033447160285674E-05</v>
      </c>
      <c r="G104" s="80">
        <v>7</v>
      </c>
      <c r="H104" s="80">
        <v>7</v>
      </c>
      <c r="I104" s="107">
        <f t="shared" si="9"/>
        <v>1</v>
      </c>
      <c r="J104" s="113">
        <f>H104/H82</f>
        <v>3.738455515850785E-05</v>
      </c>
      <c r="K104" s="116">
        <f t="shared" si="10"/>
        <v>0.5285714285714286</v>
      </c>
    </row>
    <row r="105" spans="1:11" s="4" customFormat="1" ht="63" customHeight="1" thickBot="1">
      <c r="A105" s="60" t="s">
        <v>124</v>
      </c>
      <c r="B105" s="62" t="s">
        <v>125</v>
      </c>
      <c r="C105" s="12">
        <v>1110</v>
      </c>
      <c r="D105" s="12">
        <v>1110</v>
      </c>
      <c r="E105" s="106">
        <f t="shared" si="11"/>
        <v>1</v>
      </c>
      <c r="F105" s="106">
        <f>D105/D82</f>
        <v>0.006310034148085702</v>
      </c>
      <c r="G105" s="12">
        <v>1021.7</v>
      </c>
      <c r="H105" s="12">
        <v>766.3</v>
      </c>
      <c r="I105" s="107">
        <f t="shared" si="9"/>
        <v>0.7500244690222178</v>
      </c>
      <c r="J105" s="106">
        <f>H105/H82</f>
        <v>0.004092540659709223</v>
      </c>
      <c r="K105" s="116">
        <f t="shared" si="10"/>
        <v>1.448518856844578</v>
      </c>
    </row>
    <row r="106" spans="1:11" s="4" customFormat="1" ht="82.5" customHeight="1" thickBot="1">
      <c r="A106" s="60" t="s">
        <v>126</v>
      </c>
      <c r="B106" s="62" t="s">
        <v>127</v>
      </c>
      <c r="C106" s="12">
        <v>0</v>
      </c>
      <c r="D106" s="12">
        <v>0</v>
      </c>
      <c r="E106" s="106" t="e">
        <f t="shared" si="11"/>
        <v>#DIV/0!</v>
      </c>
      <c r="F106" s="106">
        <f>D106/D82</f>
        <v>0</v>
      </c>
      <c r="G106" s="12">
        <v>1566.8</v>
      </c>
      <c r="H106" s="12">
        <v>1173</v>
      </c>
      <c r="I106" s="107">
        <f t="shared" si="9"/>
        <v>0.7486596885371458</v>
      </c>
      <c r="J106" s="106">
        <f>H106/H82</f>
        <v>0.006264583314418529</v>
      </c>
      <c r="K106" s="116">
        <f t="shared" si="10"/>
        <v>0</v>
      </c>
    </row>
    <row r="107" spans="1:11" s="4" customFormat="1" ht="159.75" customHeight="1" thickBot="1">
      <c r="A107" s="60" t="s">
        <v>128</v>
      </c>
      <c r="B107" s="62" t="s">
        <v>129</v>
      </c>
      <c r="C107" s="12">
        <v>100527.9</v>
      </c>
      <c r="D107" s="12">
        <v>69783.3</v>
      </c>
      <c r="E107" s="106">
        <f t="shared" si="11"/>
        <v>0.6941684845699553</v>
      </c>
      <c r="F107" s="106">
        <f>D107/D82</f>
        <v>0.3966982035730712</v>
      </c>
      <c r="G107" s="12">
        <v>101632.4</v>
      </c>
      <c r="H107" s="12">
        <v>75320.8</v>
      </c>
      <c r="I107" s="107">
        <f t="shared" si="9"/>
        <v>0.741110118426801</v>
      </c>
      <c r="J107" s="106">
        <f>H107/H82</f>
        <v>0.402262086026134</v>
      </c>
      <c r="K107" s="116">
        <f t="shared" si="10"/>
        <v>0.9264811313740693</v>
      </c>
    </row>
    <row r="108" spans="1:11" s="4" customFormat="1" ht="86.25" customHeight="1" thickBot="1">
      <c r="A108" s="60" t="s">
        <v>130</v>
      </c>
      <c r="B108" s="62" t="s">
        <v>131</v>
      </c>
      <c r="C108" s="12">
        <v>197.8</v>
      </c>
      <c r="D108" s="12">
        <v>154.7</v>
      </c>
      <c r="E108" s="106">
        <f t="shared" si="11"/>
        <v>0.7821031344792719</v>
      </c>
      <c r="F108" s="106">
        <f>D108/D82</f>
        <v>0.0008794254799178901</v>
      </c>
      <c r="G108" s="12">
        <v>189.6</v>
      </c>
      <c r="H108" s="12">
        <v>142.2</v>
      </c>
      <c r="I108" s="107">
        <f t="shared" si="9"/>
        <v>0.75</v>
      </c>
      <c r="J108" s="106">
        <f>H108/H82</f>
        <v>0.0007594405347914022</v>
      </c>
      <c r="K108" s="116">
        <f t="shared" si="10"/>
        <v>1.0879043600562588</v>
      </c>
    </row>
    <row r="109" spans="1:11" s="4" customFormat="1" ht="112.5" customHeight="1" thickBot="1">
      <c r="A109" s="60" t="s">
        <v>132</v>
      </c>
      <c r="B109" s="62" t="s">
        <v>133</v>
      </c>
      <c r="C109" s="12">
        <v>371.7</v>
      </c>
      <c r="D109" s="12">
        <v>278.8</v>
      </c>
      <c r="E109" s="106">
        <f t="shared" si="11"/>
        <v>0.7500672585418349</v>
      </c>
      <c r="F109" s="106">
        <f>D109/D82</f>
        <v>0.0015848986671047692</v>
      </c>
      <c r="G109" s="12">
        <v>355.2</v>
      </c>
      <c r="H109" s="12">
        <v>266.4</v>
      </c>
      <c r="I109" s="107">
        <f t="shared" si="9"/>
        <v>0.75</v>
      </c>
      <c r="J109" s="106">
        <f>H109/H82</f>
        <v>0.00142274935631807</v>
      </c>
      <c r="K109" s="116">
        <f t="shared" si="10"/>
        <v>1.0465465465465467</v>
      </c>
    </row>
    <row r="110" spans="1:11" s="4" customFormat="1" ht="60" customHeight="1" thickBot="1">
      <c r="A110" s="60" t="s">
        <v>134</v>
      </c>
      <c r="B110" s="62" t="s">
        <v>135</v>
      </c>
      <c r="C110" s="12">
        <v>623.4</v>
      </c>
      <c r="D110" s="12">
        <v>467.7</v>
      </c>
      <c r="E110" s="106">
        <f t="shared" si="11"/>
        <v>0.7502406159769008</v>
      </c>
      <c r="F110" s="106">
        <f>D110/D82</f>
        <v>0.0026587414153690834</v>
      </c>
      <c r="G110" s="12">
        <v>603</v>
      </c>
      <c r="H110" s="12">
        <v>452.4</v>
      </c>
      <c r="I110" s="107">
        <f t="shared" si="9"/>
        <v>0.7502487562189054</v>
      </c>
      <c r="J110" s="106">
        <f>H110/H82</f>
        <v>0.0024161103933869926</v>
      </c>
      <c r="K110" s="116">
        <f t="shared" si="10"/>
        <v>1.0338196286472148</v>
      </c>
    </row>
    <row r="111" spans="1:11" s="4" customFormat="1" ht="90.75" customHeight="1" thickBot="1">
      <c r="A111" s="60" t="s">
        <v>136</v>
      </c>
      <c r="B111" s="62" t="s">
        <v>137</v>
      </c>
      <c r="C111" s="12">
        <v>189.2</v>
      </c>
      <c r="D111" s="12">
        <v>141.9</v>
      </c>
      <c r="E111" s="106">
        <f t="shared" si="11"/>
        <v>0.7500000000000001</v>
      </c>
      <c r="F111" s="106">
        <f>D111/D82</f>
        <v>0.0008066611221741992</v>
      </c>
      <c r="G111" s="12">
        <v>181</v>
      </c>
      <c r="H111" s="12">
        <v>135.8</v>
      </c>
      <c r="I111" s="107">
        <f t="shared" si="9"/>
        <v>0.7502762430939227</v>
      </c>
      <c r="J111" s="106">
        <f>H111/H82</f>
        <v>0.0007252603700750523</v>
      </c>
      <c r="K111" s="116">
        <f t="shared" si="10"/>
        <v>1.044918998527246</v>
      </c>
    </row>
    <row r="112" spans="1:11" s="4" customFormat="1" ht="84.75" customHeight="1" thickBot="1">
      <c r="A112" s="60" t="s">
        <v>138</v>
      </c>
      <c r="B112" s="62" t="s">
        <v>139</v>
      </c>
      <c r="C112" s="12">
        <v>179</v>
      </c>
      <c r="D112" s="12">
        <v>134.4</v>
      </c>
      <c r="E112" s="106">
        <f t="shared" si="11"/>
        <v>0.7508379888268156</v>
      </c>
      <c r="F112" s="106">
        <f>D112/D82</f>
        <v>0.0007640257563087553</v>
      </c>
      <c r="G112" s="12">
        <v>170.8</v>
      </c>
      <c r="H112" s="12">
        <v>128.1</v>
      </c>
      <c r="I112" s="107">
        <f t="shared" si="9"/>
        <v>0.7499999999999999</v>
      </c>
      <c r="J112" s="106">
        <f>H112/H82</f>
        <v>0.0006841373594006936</v>
      </c>
      <c r="K112" s="116">
        <f t="shared" si="10"/>
        <v>1.0491803278688525</v>
      </c>
    </row>
    <row r="113" spans="1:11" s="4" customFormat="1" ht="102.75" customHeight="1" thickBot="1">
      <c r="A113" s="60" t="s">
        <v>140</v>
      </c>
      <c r="B113" s="62" t="s">
        <v>141</v>
      </c>
      <c r="C113" s="12">
        <v>191</v>
      </c>
      <c r="D113" s="12">
        <v>143.3</v>
      </c>
      <c r="E113" s="106">
        <f t="shared" si="11"/>
        <v>0.7502617801047121</v>
      </c>
      <c r="F113" s="106">
        <f>D113/D82</f>
        <v>0.0008146197238024155</v>
      </c>
      <c r="G113" s="12">
        <v>182.8</v>
      </c>
      <c r="H113" s="12">
        <v>137.1</v>
      </c>
      <c r="I113" s="107">
        <f t="shared" si="9"/>
        <v>0.7499999999999999</v>
      </c>
      <c r="J113" s="106">
        <f>H113/H82</f>
        <v>0.0007322032160330609</v>
      </c>
      <c r="K113" s="116">
        <f t="shared" si="10"/>
        <v>1.0452224653537565</v>
      </c>
    </row>
    <row r="114" spans="1:11" s="4" customFormat="1" ht="86.25" customHeight="1" thickBot="1">
      <c r="A114" s="60" t="s">
        <v>142</v>
      </c>
      <c r="B114" s="62" t="s">
        <v>143</v>
      </c>
      <c r="C114" s="12">
        <v>201.1</v>
      </c>
      <c r="D114" s="12">
        <v>150.8</v>
      </c>
      <c r="E114" s="106">
        <f t="shared" si="11"/>
        <v>0.7498756837394331</v>
      </c>
      <c r="F114" s="106">
        <f>D114/D82</f>
        <v>0.0008572550896678594</v>
      </c>
      <c r="G114" s="12">
        <v>192.9</v>
      </c>
      <c r="H114" s="12">
        <v>144.7</v>
      </c>
      <c r="I114" s="107">
        <f t="shared" si="9"/>
        <v>0.7501296008294452</v>
      </c>
      <c r="J114" s="106">
        <f>H114/H82</f>
        <v>0.0007727921616337265</v>
      </c>
      <c r="K114" s="116">
        <f t="shared" si="10"/>
        <v>1.042156185210781</v>
      </c>
    </row>
    <row r="115" spans="1:11" s="4" customFormat="1" ht="105" customHeight="1" thickBot="1">
      <c r="A115" s="60" t="s">
        <v>144</v>
      </c>
      <c r="B115" s="62" t="s">
        <v>145</v>
      </c>
      <c r="C115" s="12">
        <v>146.9</v>
      </c>
      <c r="D115" s="12">
        <v>97.6</v>
      </c>
      <c r="E115" s="106">
        <f t="shared" si="11"/>
        <v>0.6643975493533015</v>
      </c>
      <c r="F115" s="106">
        <f>D115/D82</f>
        <v>0.0005548282277956437</v>
      </c>
      <c r="G115" s="12">
        <v>123.9</v>
      </c>
      <c r="H115" s="12">
        <v>92.9</v>
      </c>
      <c r="I115" s="107">
        <f t="shared" si="9"/>
        <v>0.7497982243744956</v>
      </c>
      <c r="J115" s="106">
        <f>H115/H82</f>
        <v>0.0004961464534607684</v>
      </c>
      <c r="K115" s="116">
        <f t="shared" si="10"/>
        <v>1.0505920344456403</v>
      </c>
    </row>
    <row r="116" spans="1:11" s="4" customFormat="1" ht="105" customHeight="1" thickBot="1">
      <c r="A116" s="60" t="s">
        <v>146</v>
      </c>
      <c r="B116" s="62" t="s">
        <v>147</v>
      </c>
      <c r="C116" s="12">
        <v>1572.9</v>
      </c>
      <c r="D116" s="12">
        <v>643.7</v>
      </c>
      <c r="E116" s="106">
        <f t="shared" si="11"/>
        <v>0.40924407146035985</v>
      </c>
      <c r="F116" s="106">
        <f>D116/D82</f>
        <v>0.003659251334344835</v>
      </c>
      <c r="G116" s="12">
        <v>681</v>
      </c>
      <c r="H116" s="12">
        <v>473.4</v>
      </c>
      <c r="I116" s="107">
        <f t="shared" si="9"/>
        <v>0.6951541850220264</v>
      </c>
      <c r="J116" s="106">
        <f>H116/H82</f>
        <v>0.0025282640588625165</v>
      </c>
      <c r="K116" s="116">
        <f t="shared" si="10"/>
        <v>1.3597380650612592</v>
      </c>
    </row>
    <row r="117" spans="1:11" s="4" customFormat="1" ht="85.5" customHeight="1" thickBot="1">
      <c r="A117" s="60" t="s">
        <v>148</v>
      </c>
      <c r="B117" s="62" t="s">
        <v>149</v>
      </c>
      <c r="C117" s="12">
        <v>189</v>
      </c>
      <c r="D117" s="12">
        <v>141.8</v>
      </c>
      <c r="E117" s="106">
        <f t="shared" si="11"/>
        <v>0.7502645502645503</v>
      </c>
      <c r="F117" s="106">
        <f>D117/D82</f>
        <v>0.0008060926506293267</v>
      </c>
      <c r="G117" s="12">
        <v>180.8</v>
      </c>
      <c r="H117" s="12">
        <v>135.6</v>
      </c>
      <c r="I117" s="107">
        <f t="shared" si="9"/>
        <v>0.7499999999999999</v>
      </c>
      <c r="J117" s="106">
        <f>H117/H82</f>
        <v>0.0007241922399276663</v>
      </c>
      <c r="K117" s="116">
        <f t="shared" si="10"/>
        <v>1.0457227138643068</v>
      </c>
    </row>
    <row r="118" spans="1:11" s="4" customFormat="1" ht="57" customHeight="1" thickBot="1">
      <c r="A118" s="60" t="s">
        <v>150</v>
      </c>
      <c r="B118" s="62" t="s">
        <v>151</v>
      </c>
      <c r="C118" s="12">
        <v>2981.8</v>
      </c>
      <c r="D118" s="12">
        <v>1999</v>
      </c>
      <c r="E118" s="106">
        <f t="shared" si="11"/>
        <v>0.6704004292709101</v>
      </c>
      <c r="F118" s="106">
        <f>D118/D82</f>
        <v>0.01136374618200299</v>
      </c>
      <c r="G118" s="12">
        <v>3613.5</v>
      </c>
      <c r="H118" s="12">
        <v>1948.4</v>
      </c>
      <c r="I118" s="107">
        <f t="shared" si="9"/>
        <v>0.5392002213920022</v>
      </c>
      <c r="J118" s="106">
        <f>H118/H82</f>
        <v>0.010405723895833814</v>
      </c>
      <c r="K118" s="116">
        <f t="shared" si="10"/>
        <v>1.025970026688565</v>
      </c>
    </row>
    <row r="119" spans="1:11" s="4" customFormat="1" ht="147" customHeight="1" thickBot="1">
      <c r="A119" s="60" t="s">
        <v>152</v>
      </c>
      <c r="B119" s="62" t="s">
        <v>153</v>
      </c>
      <c r="C119" s="12">
        <v>3240.6</v>
      </c>
      <c r="D119" s="12">
        <v>1722.7</v>
      </c>
      <c r="E119" s="106">
        <f t="shared" si="11"/>
        <v>0.5315990865889033</v>
      </c>
      <c r="F119" s="106">
        <f>D119/D82</f>
        <v>0.009793059303520035</v>
      </c>
      <c r="G119" s="12">
        <v>3320</v>
      </c>
      <c r="H119" s="12">
        <v>2115.2</v>
      </c>
      <c r="I119" s="107">
        <f t="shared" si="9"/>
        <v>0.6371084337349397</v>
      </c>
      <c r="J119" s="106">
        <f>H119/H82</f>
        <v>0.011296544438753685</v>
      </c>
      <c r="K119" s="116">
        <f t="shared" si="10"/>
        <v>0.8144383509833586</v>
      </c>
    </row>
    <row r="120" spans="1:11" s="4" customFormat="1" ht="144" customHeight="1" thickBot="1">
      <c r="A120" s="60" t="s">
        <v>154</v>
      </c>
      <c r="B120" s="62" t="s">
        <v>155</v>
      </c>
      <c r="C120" s="12">
        <v>609.1</v>
      </c>
      <c r="D120" s="12">
        <v>428.4</v>
      </c>
      <c r="E120" s="106">
        <f t="shared" si="11"/>
        <v>0.7033327860778197</v>
      </c>
      <c r="F120" s="106">
        <f>D120/D82</f>
        <v>0.0024353320982341575</v>
      </c>
      <c r="G120" s="12">
        <v>610.4</v>
      </c>
      <c r="H120" s="12">
        <v>450.5</v>
      </c>
      <c r="I120" s="107">
        <f t="shared" si="9"/>
        <v>0.738040629095675</v>
      </c>
      <c r="J120" s="106">
        <f>H120/H82</f>
        <v>0.0024059631569868264</v>
      </c>
      <c r="K120" s="116">
        <f t="shared" si="10"/>
        <v>0.950943396226415</v>
      </c>
    </row>
    <row r="121" spans="1:11" s="4" customFormat="1" ht="223.5" customHeight="1" thickBot="1">
      <c r="A121" s="60" t="s">
        <v>156</v>
      </c>
      <c r="B121" s="62" t="s">
        <v>157</v>
      </c>
      <c r="C121" s="12">
        <v>89.5</v>
      </c>
      <c r="D121" s="12">
        <v>66.9</v>
      </c>
      <c r="E121" s="106">
        <f t="shared" si="11"/>
        <v>0.7474860335195531</v>
      </c>
      <c r="F121" s="106">
        <f>D121/D82</f>
        <v>0.00038030746351975993</v>
      </c>
      <c r="G121" s="12">
        <v>85.3</v>
      </c>
      <c r="H121" s="12">
        <v>63.9</v>
      </c>
      <c r="I121" s="107">
        <f t="shared" si="9"/>
        <v>0.7491207502930832</v>
      </c>
      <c r="J121" s="106">
        <f>H121/H82</f>
        <v>0.00034126758208980737</v>
      </c>
      <c r="K121" s="116">
        <f t="shared" si="10"/>
        <v>1.0469483568075117</v>
      </c>
    </row>
    <row r="122" spans="1:11" s="4" customFormat="1" ht="108" customHeight="1" thickBot="1">
      <c r="A122" s="60" t="s">
        <v>158</v>
      </c>
      <c r="B122" s="62" t="s">
        <v>159</v>
      </c>
      <c r="C122" s="12">
        <v>0</v>
      </c>
      <c r="D122" s="12">
        <v>0</v>
      </c>
      <c r="E122" s="106" t="e">
        <f t="shared" si="11"/>
        <v>#DIV/0!</v>
      </c>
      <c r="F122" s="106">
        <f>D122/D82</f>
        <v>0</v>
      </c>
      <c r="G122" s="12">
        <v>16.7</v>
      </c>
      <c r="H122" s="12">
        <v>12.5</v>
      </c>
      <c r="I122" s="107">
        <f t="shared" si="9"/>
        <v>0.7485029940119761</v>
      </c>
      <c r="J122" s="106">
        <f>H122/H82</f>
        <v>6.675813421162116E-05</v>
      </c>
      <c r="K122" s="116">
        <f t="shared" si="10"/>
        <v>0</v>
      </c>
    </row>
    <row r="123" spans="1:11" s="4" customFormat="1" ht="74.25" customHeight="1" thickBot="1">
      <c r="A123" s="60" t="s">
        <v>160</v>
      </c>
      <c r="B123" s="62" t="s">
        <v>161</v>
      </c>
      <c r="C123" s="12">
        <v>43588.8</v>
      </c>
      <c r="D123" s="12">
        <v>28681.8</v>
      </c>
      <c r="E123" s="106">
        <f t="shared" si="11"/>
        <v>0.6580084792423742</v>
      </c>
      <c r="F123" s="106">
        <f>D123/D82</f>
        <v>0.1630478715572653</v>
      </c>
      <c r="G123" s="12">
        <v>0</v>
      </c>
      <c r="H123" s="12">
        <v>0</v>
      </c>
      <c r="I123" s="107" t="e">
        <f t="shared" si="9"/>
        <v>#DIV/0!</v>
      </c>
      <c r="J123" s="106">
        <f>H123/H82</f>
        <v>0</v>
      </c>
      <c r="K123" s="116" t="e">
        <f t="shared" si="10"/>
        <v>#DIV/0!</v>
      </c>
    </row>
    <row r="124" spans="1:11" s="4" customFormat="1" ht="39.75" customHeight="1" thickBot="1">
      <c r="A124" s="60" t="s">
        <v>162</v>
      </c>
      <c r="B124" s="62" t="s">
        <v>163</v>
      </c>
      <c r="C124" s="12">
        <v>0</v>
      </c>
      <c r="D124" s="12">
        <v>0</v>
      </c>
      <c r="E124" s="106" t="e">
        <f t="shared" si="11"/>
        <v>#DIV/0!</v>
      </c>
      <c r="F124" s="106">
        <f>D124/D82</f>
        <v>0</v>
      </c>
      <c r="G124" s="12">
        <v>8353.7</v>
      </c>
      <c r="H124" s="12">
        <v>5698.9</v>
      </c>
      <c r="I124" s="107">
        <f t="shared" si="9"/>
        <v>0.6822007014855692</v>
      </c>
      <c r="J124" s="106">
        <f>H124/H82</f>
        <v>0.030435834484688624</v>
      </c>
      <c r="K124" s="116">
        <f t="shared" si="10"/>
        <v>0</v>
      </c>
    </row>
    <row r="125" spans="1:11" s="4" customFormat="1" ht="31.5" customHeight="1">
      <c r="A125" s="92" t="s">
        <v>88</v>
      </c>
      <c r="B125" s="93" t="s">
        <v>164</v>
      </c>
      <c r="C125" s="94">
        <f>C126+C127++C128+C129+C130+C131</f>
        <v>402.3</v>
      </c>
      <c r="D125" s="94">
        <f>D126+D127++D128+D129+D130+D131</f>
        <v>402.3</v>
      </c>
      <c r="E125" s="114">
        <f t="shared" si="11"/>
        <v>1</v>
      </c>
      <c r="F125" s="114">
        <f>D125/D82</f>
        <v>0.0022869610250224126</v>
      </c>
      <c r="G125" s="94">
        <f>G126+G127++G128+G129+G130+G131</f>
        <v>436.2</v>
      </c>
      <c r="H125" s="94">
        <f>H126+H127++H128+H129+H130+H131</f>
        <v>300</v>
      </c>
      <c r="I125" s="119">
        <f t="shared" si="9"/>
        <v>0.687757909215956</v>
      </c>
      <c r="J125" s="114">
        <f>H125/H82</f>
        <v>0.0016021952210789078</v>
      </c>
      <c r="K125" s="120">
        <f t="shared" si="10"/>
        <v>1.341</v>
      </c>
    </row>
    <row r="126" spans="1:11" s="4" customFormat="1" ht="69" customHeight="1" thickBot="1">
      <c r="A126" s="60" t="s">
        <v>165</v>
      </c>
      <c r="B126" s="62" t="s">
        <v>166</v>
      </c>
      <c r="C126" s="12">
        <v>0</v>
      </c>
      <c r="D126" s="12">
        <v>0</v>
      </c>
      <c r="E126" s="106" t="e">
        <f t="shared" si="11"/>
        <v>#DIV/0!</v>
      </c>
      <c r="F126" s="106">
        <f>D126/D82</f>
        <v>0</v>
      </c>
      <c r="G126" s="12">
        <v>43.5</v>
      </c>
      <c r="H126" s="12">
        <v>0</v>
      </c>
      <c r="I126" s="107">
        <f t="shared" si="9"/>
        <v>0</v>
      </c>
      <c r="J126" s="106">
        <f>H126/H82</f>
        <v>0</v>
      </c>
      <c r="K126" s="116" t="e">
        <f t="shared" si="10"/>
        <v>#DIV/0!</v>
      </c>
    </row>
    <row r="127" spans="1:11" s="4" customFormat="1" ht="94.5" customHeight="1" thickBot="1">
      <c r="A127" s="60" t="s">
        <v>196</v>
      </c>
      <c r="B127" s="62" t="s">
        <v>197</v>
      </c>
      <c r="C127" s="12">
        <v>0</v>
      </c>
      <c r="D127" s="12">
        <v>0</v>
      </c>
      <c r="E127" s="106" t="e">
        <f t="shared" si="11"/>
        <v>#DIV/0!</v>
      </c>
      <c r="F127" s="106">
        <f>D127/D82</f>
        <v>0</v>
      </c>
      <c r="G127" s="12">
        <v>40.4</v>
      </c>
      <c r="H127" s="12">
        <v>0</v>
      </c>
      <c r="I127" s="107">
        <f t="shared" si="9"/>
        <v>0</v>
      </c>
      <c r="J127" s="106">
        <f>H127/H82</f>
        <v>0</v>
      </c>
      <c r="K127" s="116" t="e">
        <f t="shared" si="10"/>
        <v>#DIV/0!</v>
      </c>
    </row>
    <row r="128" spans="1:11" s="4" customFormat="1" ht="42" customHeight="1" thickBot="1">
      <c r="A128" s="60" t="s">
        <v>167</v>
      </c>
      <c r="B128" s="62" t="s">
        <v>168</v>
      </c>
      <c r="C128" s="12">
        <v>100</v>
      </c>
      <c r="D128" s="12">
        <v>100</v>
      </c>
      <c r="E128" s="106">
        <f t="shared" si="11"/>
        <v>1</v>
      </c>
      <c r="F128" s="106">
        <f>D128/D82</f>
        <v>0.0005684715448725857</v>
      </c>
      <c r="G128" s="12">
        <v>0</v>
      </c>
      <c r="H128" s="12">
        <v>0</v>
      </c>
      <c r="I128" s="107" t="e">
        <f t="shared" si="9"/>
        <v>#DIV/0!</v>
      </c>
      <c r="J128" s="106">
        <f>H128/H82</f>
        <v>0</v>
      </c>
      <c r="K128" s="116" t="e">
        <f t="shared" si="10"/>
        <v>#DIV/0!</v>
      </c>
    </row>
    <row r="129" spans="1:11" s="4" customFormat="1" ht="81.75" customHeight="1" thickBot="1">
      <c r="A129" s="60" t="s">
        <v>198</v>
      </c>
      <c r="B129" s="62" t="s">
        <v>199</v>
      </c>
      <c r="C129" s="12">
        <v>0</v>
      </c>
      <c r="D129" s="12">
        <v>0</v>
      </c>
      <c r="E129" s="106" t="e">
        <f t="shared" si="11"/>
        <v>#DIV/0!</v>
      </c>
      <c r="F129" s="106">
        <f>D129/D82</f>
        <v>0</v>
      </c>
      <c r="G129" s="12">
        <v>50</v>
      </c>
      <c r="H129" s="12">
        <v>0</v>
      </c>
      <c r="I129" s="107">
        <f t="shared" si="9"/>
        <v>0</v>
      </c>
      <c r="J129" s="106">
        <f>H129/H82</f>
        <v>0</v>
      </c>
      <c r="K129" s="116" t="e">
        <f t="shared" si="10"/>
        <v>#DIV/0!</v>
      </c>
    </row>
    <row r="130" spans="1:11" s="4" customFormat="1" ht="51" customHeight="1" thickBot="1">
      <c r="A130" s="60" t="s">
        <v>169</v>
      </c>
      <c r="B130" s="62" t="s">
        <v>170</v>
      </c>
      <c r="C130" s="12">
        <v>300</v>
      </c>
      <c r="D130" s="12">
        <v>300</v>
      </c>
      <c r="E130" s="106">
        <f t="shared" si="11"/>
        <v>1</v>
      </c>
      <c r="F130" s="106">
        <f>D130/D82</f>
        <v>0.0017054146346177574</v>
      </c>
      <c r="G130" s="12">
        <v>300</v>
      </c>
      <c r="H130" s="12">
        <v>300</v>
      </c>
      <c r="I130" s="107">
        <f t="shared" si="9"/>
        <v>1</v>
      </c>
      <c r="J130" s="106">
        <f>H130/H82</f>
        <v>0.0016021952210789078</v>
      </c>
      <c r="K130" s="116">
        <f t="shared" si="10"/>
        <v>1</v>
      </c>
    </row>
    <row r="131" spans="1:11" s="4" customFormat="1" ht="53.25" customHeight="1" thickBot="1">
      <c r="A131" s="60" t="s">
        <v>171</v>
      </c>
      <c r="B131" s="64" t="s">
        <v>172</v>
      </c>
      <c r="C131" s="12">
        <v>2.3</v>
      </c>
      <c r="D131" s="12">
        <v>2.3</v>
      </c>
      <c r="E131" s="106">
        <f t="shared" si="11"/>
        <v>1</v>
      </c>
      <c r="F131" s="106">
        <f>D131/D82</f>
        <v>1.3074845532069472E-05</v>
      </c>
      <c r="G131" s="12">
        <v>2.3</v>
      </c>
      <c r="H131" s="12">
        <v>0</v>
      </c>
      <c r="I131" s="107">
        <f t="shared" si="9"/>
        <v>0</v>
      </c>
      <c r="J131" s="106">
        <f>H131/H82</f>
        <v>0</v>
      </c>
      <c r="K131" s="116" t="e">
        <f t="shared" si="10"/>
        <v>#DIV/0!</v>
      </c>
    </row>
    <row r="132" spans="1:11" s="4" customFormat="1" ht="30.75" customHeight="1">
      <c r="A132" s="72" t="s">
        <v>2</v>
      </c>
      <c r="B132" s="73" t="s">
        <v>173</v>
      </c>
      <c r="C132" s="67">
        <v>150</v>
      </c>
      <c r="D132" s="12">
        <v>150</v>
      </c>
      <c r="E132" s="106">
        <f t="shared" si="11"/>
        <v>1</v>
      </c>
      <c r="F132" s="106">
        <f>D132/D82</f>
        <v>0.0008527073173088787</v>
      </c>
      <c r="G132" s="12">
        <v>5859.8</v>
      </c>
      <c r="H132" s="12">
        <v>0</v>
      </c>
      <c r="I132" s="107">
        <f t="shared" si="9"/>
        <v>0</v>
      </c>
      <c r="J132" s="106">
        <f>H132/H82</f>
        <v>0</v>
      </c>
      <c r="K132" s="116" t="e">
        <f t="shared" si="10"/>
        <v>#DIV/0!</v>
      </c>
    </row>
    <row r="133" spans="1:11" s="4" customFormat="1" ht="27" customHeight="1">
      <c r="A133" s="74" t="s">
        <v>174</v>
      </c>
      <c r="B133" s="75" t="s">
        <v>175</v>
      </c>
      <c r="C133" s="71">
        <v>150</v>
      </c>
      <c r="D133" s="52">
        <v>150</v>
      </c>
      <c r="E133" s="109">
        <f t="shared" si="11"/>
        <v>1</v>
      </c>
      <c r="F133" s="109">
        <f>D133/D82</f>
        <v>0.0008527073173088787</v>
      </c>
      <c r="G133" s="52">
        <v>5859.8</v>
      </c>
      <c r="H133" s="52">
        <v>0</v>
      </c>
      <c r="I133" s="117">
        <f t="shared" si="9"/>
        <v>0</v>
      </c>
      <c r="J133" s="109">
        <f>H133/H82</f>
        <v>0</v>
      </c>
      <c r="K133" s="118" t="e">
        <f t="shared" si="10"/>
        <v>#DIV/0!</v>
      </c>
    </row>
    <row r="134" spans="1:11" s="4" customFormat="1" ht="24.75" customHeight="1">
      <c r="A134" s="76" t="s">
        <v>174</v>
      </c>
      <c r="B134" s="77" t="s">
        <v>176</v>
      </c>
      <c r="C134" s="67">
        <v>150</v>
      </c>
      <c r="D134" s="12">
        <v>150</v>
      </c>
      <c r="E134" s="106">
        <f t="shared" si="11"/>
        <v>1</v>
      </c>
      <c r="F134" s="106">
        <f>D134/D82</f>
        <v>0.0008527073173088787</v>
      </c>
      <c r="G134" s="12">
        <v>5859.8</v>
      </c>
      <c r="H134" s="12">
        <v>0</v>
      </c>
      <c r="I134" s="107">
        <f t="shared" si="9"/>
        <v>0</v>
      </c>
      <c r="J134" s="106">
        <f>H134/H82</f>
        <v>0</v>
      </c>
      <c r="K134" s="116" t="e">
        <f t="shared" si="10"/>
        <v>#DIV/0!</v>
      </c>
    </row>
    <row r="135" spans="1:11" s="4" customFormat="1" ht="159" customHeight="1">
      <c r="A135" s="78" t="s">
        <v>87</v>
      </c>
      <c r="B135" s="48" t="s">
        <v>177</v>
      </c>
      <c r="C135" s="8">
        <v>0</v>
      </c>
      <c r="D135" s="8">
        <v>0</v>
      </c>
      <c r="E135" s="106" t="e">
        <f t="shared" si="11"/>
        <v>#DIV/0!</v>
      </c>
      <c r="F135" s="106">
        <f>D135/D82</f>
        <v>0</v>
      </c>
      <c r="G135" s="12">
        <v>0</v>
      </c>
      <c r="H135" s="12">
        <v>215.9</v>
      </c>
      <c r="I135" s="107" t="e">
        <f t="shared" si="9"/>
        <v>#DIV/0!</v>
      </c>
      <c r="J135" s="106">
        <f>H135/H82</f>
        <v>0.0011530464941031206</v>
      </c>
      <c r="K135" s="116">
        <f t="shared" si="10"/>
        <v>0</v>
      </c>
    </row>
    <row r="136" spans="1:11" s="4" customFormat="1" ht="87.75" customHeight="1" thickBot="1">
      <c r="A136" s="50" t="s">
        <v>22</v>
      </c>
      <c r="B136" s="55" t="s">
        <v>178</v>
      </c>
      <c r="C136" s="52">
        <v>0</v>
      </c>
      <c r="D136" s="52">
        <v>0</v>
      </c>
      <c r="E136" s="109" t="e">
        <f t="shared" si="11"/>
        <v>#DIV/0!</v>
      </c>
      <c r="F136" s="109">
        <f>D136/D82</f>
        <v>0</v>
      </c>
      <c r="G136" s="52">
        <v>0</v>
      </c>
      <c r="H136" s="52">
        <v>215.9</v>
      </c>
      <c r="I136" s="117" t="e">
        <f t="shared" si="9"/>
        <v>#DIV/0!</v>
      </c>
      <c r="J136" s="109">
        <f>H136/H82</f>
        <v>0.0011530464941031206</v>
      </c>
      <c r="K136" s="118">
        <f t="shared" si="10"/>
        <v>0</v>
      </c>
    </row>
    <row r="137" spans="1:11" s="4" customFormat="1" ht="61.5" customHeight="1" thickBot="1">
      <c r="A137" s="90" t="s">
        <v>179</v>
      </c>
      <c r="B137" s="89" t="s">
        <v>180</v>
      </c>
      <c r="C137" s="12">
        <v>0</v>
      </c>
      <c r="D137" s="12">
        <v>0</v>
      </c>
      <c r="E137" s="106" t="e">
        <f t="shared" si="11"/>
        <v>#DIV/0!</v>
      </c>
      <c r="F137" s="106">
        <f>D137/D82</f>
        <v>0</v>
      </c>
      <c r="G137" s="12">
        <v>0</v>
      </c>
      <c r="H137" s="12">
        <v>215.9</v>
      </c>
      <c r="I137" s="107" t="e">
        <f t="shared" si="9"/>
        <v>#DIV/0!</v>
      </c>
      <c r="J137" s="106">
        <f>H137/H82</f>
        <v>0.0011530464941031206</v>
      </c>
      <c r="K137" s="116">
        <f t="shared" si="10"/>
        <v>0</v>
      </c>
    </row>
    <row r="138" spans="1:11" s="4" customFormat="1" ht="90.75" customHeight="1">
      <c r="A138" s="78" t="s">
        <v>72</v>
      </c>
      <c r="B138" s="49" t="s">
        <v>181</v>
      </c>
      <c r="C138" s="14">
        <v>-222.2</v>
      </c>
      <c r="D138" s="14">
        <v>-222.2</v>
      </c>
      <c r="E138" s="106">
        <f t="shared" si="11"/>
        <v>1</v>
      </c>
      <c r="F138" s="106">
        <f>D138/D82</f>
        <v>-0.0012631437727068854</v>
      </c>
      <c r="G138" s="121">
        <v>-105.1</v>
      </c>
      <c r="H138" s="121">
        <v>-105.1</v>
      </c>
      <c r="I138" s="107">
        <f t="shared" si="9"/>
        <v>1</v>
      </c>
      <c r="J138" s="106">
        <f>H138/H82</f>
        <v>-0.0005613023924513107</v>
      </c>
      <c r="K138" s="116">
        <f t="shared" si="10"/>
        <v>2.1141769743101806</v>
      </c>
    </row>
    <row r="139" spans="1:11" s="4" customFormat="1" ht="57" customHeight="1">
      <c r="A139" s="50" t="s">
        <v>38</v>
      </c>
      <c r="B139" s="55" t="s">
        <v>182</v>
      </c>
      <c r="C139" s="84">
        <v>-222.2</v>
      </c>
      <c r="D139" s="115">
        <v>-222.2</v>
      </c>
      <c r="E139" s="109">
        <f t="shared" si="11"/>
        <v>1</v>
      </c>
      <c r="F139" s="109">
        <f>D139/D82</f>
        <v>-0.0012631437727068854</v>
      </c>
      <c r="G139" s="115">
        <v>-105.1</v>
      </c>
      <c r="H139" s="115">
        <v>-105.1</v>
      </c>
      <c r="I139" s="117">
        <f t="shared" si="9"/>
        <v>1</v>
      </c>
      <c r="J139" s="109">
        <f>H139/H82</f>
        <v>-0.0005613023924513107</v>
      </c>
      <c r="K139" s="118">
        <f t="shared" si="10"/>
        <v>2.1141769743101806</v>
      </c>
    </row>
    <row r="140" spans="1:11" s="4" customFormat="1" ht="20.25" customHeight="1">
      <c r="A140" s="85" t="s">
        <v>48</v>
      </c>
      <c r="B140" s="86"/>
      <c r="C140" s="87">
        <f>C82+C6</f>
        <v>298219.2</v>
      </c>
      <c r="D140" s="87">
        <f>D82+D6</f>
        <v>192190.19999999995</v>
      </c>
      <c r="E140" s="109">
        <f t="shared" si="11"/>
        <v>0.6444595116612208</v>
      </c>
      <c r="F140" s="109">
        <f>D140/D82</f>
        <v>1.092546599033712</v>
      </c>
      <c r="G140" s="87">
        <f>G82+G6</f>
        <v>310051.9</v>
      </c>
      <c r="H140" s="87">
        <f>H82+H6</f>
        <v>210642.09999999998</v>
      </c>
      <c r="I140" s="117">
        <f t="shared" si="9"/>
        <v>0.6793769043182769</v>
      </c>
      <c r="J140" s="109">
        <f>H140/H82</f>
        <v>1.1249658865934178</v>
      </c>
      <c r="K140" s="118">
        <f t="shared" si="10"/>
        <v>0.9124016519014954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2016-09-14T13:50:01Z</dcterms:modified>
  <cp:category/>
  <cp:version/>
  <cp:contentType/>
  <cp:contentStatus/>
</cp:coreProperties>
</file>