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Таблица" sheetId="1" r:id="rId1"/>
  </sheets>
  <definedNames/>
  <calcPr fullCalcOnLoad="1"/>
</workbook>
</file>

<file path=xl/sharedStrings.xml><?xml version="1.0" encoding="utf-8"?>
<sst xmlns="http://schemas.openxmlformats.org/spreadsheetml/2006/main" count="223" uniqueCount="216">
  <si>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</si>
  <si>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</si>
  <si>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БЕЗВОЗМЕЗДНЫЕ ПОСТУПЛЕНИЯ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</si>
  <si>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</si>
  <si>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</si>
  <si>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</si>
  <si>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</si>
  <si>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</si>
  <si>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Налог на доходы физических лиц</t>
  </si>
  <si>
    <t>ПРОЧИЕ НЕНАЛОГОВЫЕ ДОХОДЫ</t>
  </si>
  <si>
    <t>Прочие доходы от компенсации затрат государства</t>
  </si>
  <si>
    <t>ДОХОДЫ ОТ ОКАЗАНИЯ ПЛАТНЫХ УСЛУГ (РАБОТ) И КОМПЕНСАЦИИ ЗАТРАТ ГОСУДАРСТВА</t>
  </si>
  <si>
    <t>БЕЗВОЗМЕЗДНЫЕ ПОСТУПЛЕНИЯ</t>
  </si>
  <si>
    <t>Денежные взыскания (штрафы) за нарушение законодательства о налогах и сборах</t>
  </si>
  <si>
    <t>Дотации бюджетам на поддержку мер по обеспечению сбалансированности бюджетов</t>
  </si>
  <si>
    <t>Единый налог на вмененный доход для отдельных видов деятельности (за налоговые периоды, истекшие до 1 января 2011 года)</t>
  </si>
  <si>
    <t>Дотации на выравнивание бюджетной обеспеченности</t>
  </si>
  <si>
    <t>Доходы от продажи земельных участков, находящихся в государственной и муниципальной собственности</t>
  </si>
  <si>
    <t>Земельный налог (по обязательствам, возникшим до 1 января 2006 года)</t>
  </si>
  <si>
    <t>Доля, %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</si>
  <si>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</si>
  <si>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</si>
  <si>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</si>
  <si>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Налоги на имущество</t>
  </si>
  <si>
    <t>ЗАДОЛЖЕННОСТЬ И ПЕРЕРАСЧЕТЫ ПО ОТМЕНЕННЫМ НАЛОГАМ, СБОРАМ И ИНЫМ ОБЯЗАТЕЛЬНЫМ ПЛАТЕЖАМ</t>
  </si>
  <si>
    <t>Плата за негативное воздействие на окружающую среду</t>
  </si>
  <si>
    <t>Плата за размещение отходов производства и потребления</t>
  </si>
  <si>
    <t>Денежные взыскания (штрафы) за нарушение законодательства в области охраны окружающей среды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</si>
  <si>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</si>
  <si>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Транспортный налог</t>
  </si>
  <si>
    <t>Невыясненные поступления, зачисляемые в бюджеты муниципальных районов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</si>
  <si>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</si>
  <si>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</si>
  <si>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Земельный налог с организаций</t>
  </si>
  <si>
    <t>ШТРАФЫ, САНКЦИИ, ВОЗМЕЩЕНИЕ УЩЕРБА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</si>
  <si>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</si>
  <si>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ГОСУДАРСТВЕННАЯ ПОШЛИНА</t>
  </si>
  <si>
    <t>Плата за выбросы загрязняющих веществ в атмосферный воздух передвижными объектами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</si>
  <si>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</si>
  <si>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</si>
  <si>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НАЛОГИ НА СОВОКУПНЫЙ ДОХОД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</si>
  <si>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</si>
  <si>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Единый сельскохозяйственный налог (за налоговые периоды, истекшие до 1 января 2011 года)</t>
  </si>
  <si>
    <t>НАЛОГИ НА ПРИБЫЛЬ, ДОХОДЫ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</si>
  <si>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</si>
  <si>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</si>
  <si>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Темп роста к прошлому году</t>
  </si>
  <si>
    <t>Государственная пошлина по делам, рассматриваемым в судах общей юрисдикции, мировыми судьями</t>
  </si>
  <si>
    <t>Доходы - всего в том числе:</t>
  </si>
  <si>
    <t>Исполнено, %</t>
  </si>
  <si>
    <t>Налог на имущество физических лиц</t>
  </si>
  <si>
    <t>Субсидии бюджетам бюджетной системы Российской Федерации (межбюджетные субсидии)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</si>
  <si>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</si>
  <si>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</si>
  <si>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</si>
  <si>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Единый налог на вмененный доход для отдельных видов деятельности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</si>
  <si>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</si>
  <si>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</si>
  <si>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</si>
  <si>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Транспортный налог с физических лиц</t>
  </si>
  <si>
    <t>НАЛОГИ НА ИМУЩЕСТВО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</si>
  <si>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</si>
  <si>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Земельный налог</t>
  </si>
  <si>
    <t>Невыясненные поступления</t>
  </si>
  <si>
    <t>БЕЗВОЗМЕЗДНЫЕ ПОСТУПЛЕНИЯ ОТ ДРУГИХ БЮДЖЕТОВ БЮДЖЕТНОЙ СИСТЕМЫ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</si>
  <si>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</si>
  <si>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</si>
  <si>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</si>
  <si>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Денежные взыскания (штрафы) за нарушение земельного законодательства</t>
  </si>
  <si>
    <t>Прочие поступления от денежных взысканий (штрафов) и иных сумм в возмещение ущерба</t>
  </si>
  <si>
    <t>Невыясненные поступления, зачисляемые в бюджеты сельских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</si>
  <si>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</si>
  <si>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ВОЗВРАТ ОСТАТКОВ СУБСИДИЙ, СУБВЕНЦИЙ И ИНЫХ МЕЖБЮДЖЕТНЫХ ТРАНСФЕРТОВ, ИМЕЮЩИХ ЦЕЛЕВОЕ НАЗНАЧЕНИЕ, ПРОШЛЫХ ЛЕТ</t>
  </si>
  <si>
    <t>Код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</si>
  <si>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</si>
  <si>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</si>
  <si>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</si>
  <si>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охране и использовании животного мира</t>
  </si>
  <si>
    <t>Транспортный налог с организаций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</si>
  <si>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</si>
  <si>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Единый сельскохозяйственный налог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</si>
  <si>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</si>
  <si>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Плата за выбросы загрязняющих веществ в атмосферный воздух стационарными объектами</t>
  </si>
  <si>
    <t>Денежные взыскания (штрафы) за нарушение законодательства Российской Федерации о пожарной безопасности</t>
  </si>
  <si>
    <t>ПЛАТЕЖИ ПРИ ПОЛЬЗОВАНИИ ПРИРОДНЫМИ РЕСУРСАМИ</t>
  </si>
  <si>
    <t>Земельный налог с физических лиц</t>
  </si>
  <si>
    <t>НАЛОГОВЫЕ И НЕНАЛОГОВЫЕ ДОХОДЫ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</si>
  <si>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</si>
  <si>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Иные межбюджетные трансферты</t>
  </si>
  <si>
    <t>Наименование</t>
  </si>
  <si>
    <t>Назначено, тыс.руб.</t>
  </si>
  <si>
    <t>Исполнено, тыс.руб.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</si>
  <si>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</si>
  <si>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консолидированного бюджета Питерского муниципального района Саратовской области</t>
  </si>
  <si>
    <t>20000000000000000</t>
  </si>
  <si>
    <t>20200000000000000</t>
  </si>
  <si>
    <t>Дотации бюджетам бюджетной системы Российской Федерации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</si>
  <si>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корпорации- Фонда содействия реформированию жилищно-коммунального хозяйства</t>
  </si>
  <si>
    <t> 20202088050001151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</si>
  <si>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 субъектов РФ</t>
  </si>
  <si>
    <t> 20202089050001151</t>
  </si>
  <si>
    <t>Субсидии бюджетам поселений области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</si>
  <si>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 20202999100037151</t>
  </si>
  <si>
    <t>Субсидии бюджетам поселений области на капитальных ремонт и ремонт автомобильных дорог общего пользования населенных пунктов</t>
  </si>
  <si>
    <t> 20202999100038151</t>
  </si>
  <si>
    <t>Субсидии бюджетам муниципальных районов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</si>
  <si>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 20202999050039151</t>
  </si>
  <si>
    <t xml:space="preserve">Субсидии бюджетам муниципальных районов  на организацию  подвоза обучающихся к муниципальным общеобразовательным учреждениям </t>
  </si>
  <si>
    <t> 20202999050048151</t>
  </si>
  <si>
    <t>Субсидии бюджетам муниципальных районов на софинансирование мероприятий по приведению в соответствие лицензионным требованиям муниципальных общеобразовательных учреждений, муниципальных дошкольных образовательных учреждений, муниципальных учреждений дополнительного образования детей в Саратовской области</t>
  </si>
  <si>
    <t> 20202999050049151</t>
  </si>
  <si>
    <t>Субсидия бюджетам муниципальных районов области на софинансирование расходных обязательств муниципальных образований области по укреплению материально-технической базы, проведению капитального и текущего ремонта муниципальных учреждений сферы культуры в рамках реализации долгосрочной областной целевой программы «Развитие культуры» на 2013-2017 годы</t>
  </si>
  <si>
    <t> 20202999050050151</t>
  </si>
  <si>
    <t xml:space="preserve">Субвенции бюджетам бюджетной системы Российской Федерации </t>
  </si>
  <si>
    <t>Субвенции бюджетам муниципальных районов на осуществление первично-воинского учета на территориях, где отсутствуют военные комиссариаты</t>
  </si>
  <si>
    <t>Субвенции бюджетам муниципальных районов на реализацию основных общеобразовательных программ в части финансирования расходов на ежемесячное денежное вознаграждение за классное руководство</t>
  </si>
  <si>
    <t> 20203021050000151</t>
  </si>
  <si>
    <t>Субвенция бюджетам муниципальных районов на осуществление органами местного самоуправления отдельных государственных полномочий по исполнению функций комиссий по делам несовершеннолетних и защите их прав</t>
  </si>
  <si>
    <t>Субвенция бюджетам муниципальных районов на исполнение государственных полномочий по расчету и предоставлению дотаций поселениям</t>
  </si>
  <si>
    <t>Субвенция бюджетам муниципальных районов на осуществление органами местного самоуправления отдельных государственных полномочий по образованию и обеспечению деятельности административных комиссий</t>
  </si>
  <si>
    <t>Субвенция бюджетам муниципальных районов на осуществление органами местного самоуправления отдельных государственных полномочий по опеке и попечительству в отношении несовершеннолетних граждан</t>
  </si>
  <si>
    <t>Субвенция бюджетам муниципальных районов на осуществление органами местного самоуправления отдельных государственных полномочий по организации предоставления гражданам субсидий на оплату жилого помещения и коммунальных услуг</t>
  </si>
  <si>
    <t>Субвенция бюджетам муниципальных районов на осуществление органами местного самоуправления отдельных государственных полномочий по опеке и попечительству в отношении совершеннолетних граждан</t>
  </si>
  <si>
    <t> 20203024050011151</t>
  </si>
  <si>
    <t>Субвенция бюджетам муниципальных районов на осуществление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</si>
  <si>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муниципальных районов на осуществление органами местного самоуправления отдельных  государственных полномочий по организации осуществления переданных полномочий по осуществлению модернизации региональной системы общего образования</t>
  </si>
  <si>
    <t>20203024050032151</t>
  </si>
  <si>
    <t>Субвенции бюджетам муниципальных районов и городских округов области на финансовое обеспечение образовательной деятельности дошкольных учреждений</t>
  </si>
  <si>
    <t>Субвенция бюджетам муниципальных районов на модернизацию региональных систем общего образования</t>
  </si>
  <si>
    <t> 20203078050000151</t>
  </si>
  <si>
    <t>Межбюджетные трансферты,  передаваемые бюджетам муниципальных районов на комплектование книжных фондов библиотек муниципальных районов- средства федерального бюджета</t>
  </si>
  <si>
    <t> 20204025050000151</t>
  </si>
  <si>
    <t>Иные межбюджетные трансферты бюджетам муниципаьных районов на подготовку к безаварийному пропуску весеннего половодья</t>
  </si>
  <si>
    <t>Иные межбюджетные трансферты бюджетам муниципальных районов на комплектование книжных фондов библиотек – средства областного бюджета</t>
  </si>
  <si>
    <t> 20204999050007151</t>
  </si>
  <si>
    <t>20700000000000000</t>
  </si>
  <si>
    <t>Прочие безвозмездные поступления в бюджеты поселений</t>
  </si>
  <si>
    <t>20705000000000151</t>
  </si>
  <si>
    <t>20705030100000180</t>
  </si>
  <si>
    <t>21800000000000000</t>
  </si>
  <si>
    <t>21805000000000151</t>
  </si>
  <si>
    <t>Доходы бюджетов муниципальных районов от возврата бюджетными учреждениями остатков субсидий прошлых лет</t>
  </si>
  <si>
    <t> 21805010050007151</t>
  </si>
  <si>
    <t>21900000000000000</t>
  </si>
  <si>
    <t>Субвенции бюджетам муниципальных районов и городских округов области на осуществление органами местного самоуправления отдельных государственных полномочий по подготовке и проведению Всероссийской сельскохозяйственной переписи 2016 года</t>
  </si>
  <si>
    <t>20203121050000151</t>
  </si>
  <si>
    <t>Субвенции бюджетам муниципальных районов на осуществление органами местного самоуправления отдельных государственных полномочий на организацию проведение мероприятий по отлову и содержанию безнадзорных животных</t>
  </si>
  <si>
    <t>Субвенции бюджетам муниципальных районов на осуществление органами местного самоуправления отдельных государственных полномочий  по отлову и содержанию безнадзорных животных</t>
  </si>
  <si>
    <t>Иные межбюджетные трансферты на подключение общедоступных библиотек РФ к сети Интернет и развитие системы библиотечного дела с учетом задачи расширения информационных технологий и оцифровки</t>
  </si>
  <si>
    <t>20204041050000151</t>
  </si>
  <si>
    <t>Иные межбюджетные трансферты на государствееную поддержку лучших работников муниципальных учреждений культуры, находящихся на территориях сельских поселений</t>
  </si>
  <si>
    <t>20204053050000151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</si>
  <si>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</si>
  <si>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20225097050000151</t>
  </si>
  <si>
    <t>20210000000000151</t>
  </si>
  <si>
    <t>20215001050002151</t>
  </si>
  <si>
    <t>20215002050000151</t>
  </si>
  <si>
    <t>20220000000000151</t>
  </si>
  <si>
    <t>Субсидии бюджетам муниципальных районов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</si>
  <si>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20225558050000151</t>
  </si>
  <si>
    <t>Субсидии бюджетам муниципальных районов области на 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</si>
  <si>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>20229999050063151</t>
  </si>
  <si>
    <t>Субсидии бюджетам муниципальных районов области на выравнивание возможностей местных бюджетов по обеспечению повышения оплаты труда отдельным категориям работников бюджетной сферы</t>
  </si>
  <si>
    <t>20229999050069151</t>
  </si>
  <si>
    <t>20230000000000151</t>
  </si>
  <si>
    <t>20230024050001151</t>
  </si>
  <si>
    <t>Субвенции бюджетам муниципальных районов и городских округов области на финансовое обеспечение образовательной деятельности муниципальных общеобразовательных учреждений</t>
  </si>
  <si>
    <t>20230024050003151</t>
  </si>
  <si>
    <t>20230024050007151</t>
  </si>
  <si>
    <t>20230024050008151</t>
  </si>
  <si>
    <t>20230024050009151</t>
  </si>
  <si>
    <t>20230024050010151</t>
  </si>
  <si>
    <t>Субвенция бюджетам муниципальных районов на осуществление органами местного самоупраления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</si>
  <si>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20230024050012151</t>
  </si>
  <si>
    <t>Субвенция бюджетам муниципальных районов и городских округов области на осуществление органами местного самоуправления государственных полномочий по  компенсации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</si>
  <si>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20230024050014151</t>
  </si>
  <si>
    <t>20230024050015151</t>
  </si>
  <si>
    <t>Субвенция бюджетам муниципальных районов и городских округов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</si>
  <si>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20230024050016151</t>
  </si>
  <si>
    <t>Субвенция бюджетам муниципальных районов и городских округов области на осуществление органами местного самоуправления государственных полномочий  на предоставление питания 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</si>
  <si>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20230024050027151</t>
  </si>
  <si>
    <t>Субвенция бюджетам муниципальных районов и городских округов области на осуществление органами местного самоуправления государственных полномочий  на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</si>
  <si>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20230024050028151</t>
  </si>
  <si>
    <t>Субвенция бюджетам муниципальных районов и городских округов области на осуществление органами местного самоуправления государственных полномочий  по организации предоставления питания  отдельным категориям обучающихся в муниципальных образовательных учреждениях, реализующих образовательные программы начального общего, основного общего и среднего общего образования и 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</si>
  <si>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20230024050029151</t>
  </si>
  <si>
    <t>20230024050037151</t>
  </si>
  <si>
    <t>20230024050040151</t>
  </si>
  <si>
    <t>20240000000000151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</si>
  <si>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значения, в соответствии с заключенными соглашениями</t>
  </si>
  <si>
    <t>20240014050000151</t>
  </si>
  <si>
    <t>20249999050006151</t>
  </si>
  <si>
    <t>21925020050000151</t>
  </si>
  <si>
    <t>219960010050000151</t>
  </si>
  <si>
    <t>Возврат остатков субсидий на мероприятия подпрограммы "Обеспечение жильем молодых семей" федеральной целевой программы "Жилище" на 2015-2020 годы из бюджетов муниципальных районов</t>
  </si>
  <si>
    <t>Субвенции бюджетам муниципальных районов на осуществление органами местного самоуправления отдельных государственных полномочий по санкционированию финансовыми органами муниципальных образований области кассовых выплат получателям средств областного бюджета</t>
  </si>
  <si>
    <t>20203024050004151</t>
  </si>
  <si>
    <t>Иные межбюджетные трансферты, передаваемые бюджетам муниципальных районов</t>
  </si>
  <si>
    <t>20204999050000151</t>
  </si>
  <si>
    <t>Субсидии бюджетам муниципальных районов на реализацию федеральных целевых программ</t>
  </si>
  <si>
    <t>20220051050000151</t>
  </si>
  <si>
    <t>Субсидии бюджетам муниципальных районов на поддержку отрасли культура</t>
  </si>
  <si>
    <t>20225519050000151</t>
  </si>
  <si>
    <t>Межбюджетные трансферты, передаваемые  бюджетам муниципальных районов области в целях обеспечения надлежащего осуществления полномочий по решению вопросов местного значения</t>
  </si>
  <si>
    <t>20249999050013151</t>
  </si>
  <si>
    <t>20230024050039151</t>
  </si>
  <si>
    <t>Субвенции бюджетам мунирципальных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</si>
  <si>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20235120050000151</t>
  </si>
  <si>
    <t>Субсидии на обеспечение жильем молодых семей за счет средств областного бюджета</t>
  </si>
  <si>
    <t>20202999050029151</t>
  </si>
  <si>
    <t>20235118100000151</t>
  </si>
  <si>
    <t>Доходы,получаемые в виде арендной платы,а также средства от продажи права на заключение договоров аренды земли,находящиеся в собственности муниципальных районов(за исключением земельных участковиммуниципальных бюджетных и автономных учреждений)</t>
  </si>
  <si>
    <t>за 9 месяцев 2017 года</t>
  </si>
  <si>
    <t>за 9 месяцев 2016 года</t>
  </si>
  <si>
    <t>Субсидия бюджетам сельских поселений области на реализацию проектов развития муниципальных образований области, основанных на местных инициативах</t>
  </si>
  <si>
    <t>20229999100073151</t>
  </si>
  <si>
    <t>Доходы от продажи земельных участков,находящихся в собственности сельских поселений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</si>
</sst>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%"/>
    <numFmt numFmtId="174" formatCode="0.0%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1">
    <font>
      <sz val="10"/>
      <name val="Arial"/>
      <family val="0"/>
    </font>
    <font>
      <b/>
      <sz val="10"/>
      <name val="Verdana"/>
      <family val="0"/>
    </font>
    <font>
      <sz val="10"/>
      <name val="Microsoft Sans Serif"/>
      <family val="0"/>
    </font>
    <font>
      <sz val="8"/>
      <name val="Microsoft Sans Serif"/>
      <family val="0"/>
    </font>
    <font>
      <i/>
      <sz val="10"/>
      <name val="Microsoft Sans Serif"/>
      <family val="0"/>
    </font>
    <font>
      <b/>
      <sz val="8"/>
      <name val="Microsoft Sans Serif"/>
      <family val="0"/>
    </font>
    <font>
      <sz val="8"/>
      <color indexed="12"/>
      <name val="Microsoft Sans Serif"/>
      <family val="0"/>
    </font>
    <font>
      <i/>
      <sz val="10"/>
      <color indexed="12"/>
      <name val="Microsoft Sans Serif"/>
      <family val="0"/>
    </font>
    <font>
      <b/>
      <sz val="8"/>
      <color indexed="12"/>
      <name val="Microsoft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Microsoft Sans Serif"/>
      <family val="2"/>
    </font>
    <font>
      <sz val="10"/>
      <color indexed="10"/>
      <name val="Arial Cyr"/>
      <family val="2"/>
    </font>
    <font>
      <sz val="10"/>
      <color indexed="8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10"/>
      <name val="Arial Cyr"/>
      <family val="2"/>
    </font>
    <font>
      <b/>
      <sz val="10"/>
      <color indexed="8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9"/>
      <name val="Arial Cyr"/>
      <family val="2"/>
    </font>
    <font>
      <sz val="10"/>
      <color indexed="52"/>
      <name val="Arial Cyr"/>
      <family val="2"/>
    </font>
    <font>
      <sz val="10"/>
      <color indexed="12"/>
      <name val="Arial Cyr"/>
      <family val="2"/>
    </font>
    <font>
      <sz val="10"/>
      <color indexed="17"/>
      <name val="Arial Cyr"/>
      <family val="2"/>
    </font>
    <font>
      <b/>
      <sz val="8"/>
      <color indexed="10"/>
      <name val="Microsoft Sans Serif"/>
      <family val="2"/>
    </font>
    <font>
      <sz val="10"/>
      <color indexed="12"/>
      <name val="Microsoft Sans Serif"/>
      <family val="2"/>
    </font>
    <font>
      <sz val="8"/>
      <color indexed="10"/>
      <name val="Microsoft Sans Serif"/>
      <family val="2"/>
    </font>
    <font>
      <b/>
      <sz val="10"/>
      <color indexed="12"/>
      <name val="Microsoft Sans Serif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8"/>
      <color theme="1"/>
      <name val="Microsoft Sans Serif"/>
      <family val="2"/>
    </font>
    <font>
      <sz val="10"/>
      <color rgb="FFCC0000"/>
      <name val="Microsoft Sans Serif"/>
      <family val="2"/>
    </font>
    <font>
      <i/>
      <sz val="10"/>
      <color rgb="FFCC0000"/>
      <name val="Microsoft Sans Serif"/>
      <family val="2"/>
    </font>
    <font>
      <b/>
      <sz val="8"/>
      <color rgb="FFCC0000"/>
      <name val="Microsoft Sans Serif"/>
      <family val="2"/>
    </font>
    <font>
      <sz val="8"/>
      <color rgb="FFCC0000"/>
      <name val="Microsoft Sans Serif"/>
      <family val="2"/>
    </font>
    <font>
      <sz val="8"/>
      <color theme="1"/>
      <name val="Microsoft Sans Serif"/>
      <family val="2"/>
    </font>
    <font>
      <sz val="10"/>
      <color rgb="FFFF0000"/>
      <name val="Microsoft Sans Serif"/>
      <family val="2"/>
    </font>
    <font>
      <i/>
      <sz val="10"/>
      <color rgb="FFFF0000"/>
      <name val="Microsoft Sans Serif"/>
      <family val="2"/>
    </font>
    <font>
      <b/>
      <sz val="10"/>
      <color rgb="FFFF0000"/>
      <name val="Microsoft Sans Serif"/>
      <family val="2"/>
    </font>
    <font>
      <b/>
      <sz val="8"/>
      <color rgb="FFFF0000"/>
      <name val="Microsoft Sans Serif"/>
      <family val="2"/>
    </font>
    <font>
      <sz val="8"/>
      <color rgb="FFFF0000"/>
      <name val="Microsoft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mediumGray">
        <fgColor indexed="8"/>
        <bgColor indexed="8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1"/>
      </left>
      <right style="thin"/>
      <top style="thin">
        <color indexed="11"/>
      </top>
      <bottom style="thin"/>
    </border>
    <border>
      <left style="thin">
        <color indexed="11"/>
      </left>
      <right style="thin"/>
      <top>
        <color indexed="63"/>
      </top>
      <bottom style="thin"/>
    </border>
    <border>
      <left style="thin">
        <color indexed="11"/>
      </left>
      <right style="thin"/>
      <top style="thin">
        <color indexed="11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>
        <color indexed="11"/>
      </top>
      <bottom style="thin"/>
    </border>
    <border>
      <left style="thin"/>
      <right style="thin"/>
      <top style="thin">
        <color indexed="11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thin"/>
      <top style="thin">
        <color indexed="11"/>
      </top>
      <bottom style="thin"/>
    </border>
    <border>
      <left>
        <color indexed="63"/>
      </left>
      <right>
        <color indexed="63"/>
      </right>
      <top style="medium">
        <color rgb="FF000000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rgb="FF000000"/>
      </right>
      <top style="thin"/>
      <bottom style="thin"/>
    </border>
    <border>
      <left style="thin">
        <color indexed="11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>
        <color rgb="FF000000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>
        <color indexed="11"/>
      </top>
      <bottom>
        <color indexed="63"/>
      </bottom>
    </border>
    <border>
      <left style="thin">
        <color indexed="11"/>
      </left>
      <right style="thin"/>
      <top>
        <color indexed="63"/>
      </top>
      <bottom>
        <color indexed="63"/>
      </bottom>
    </border>
    <border>
      <left style="thin">
        <color indexed="11"/>
      </left>
      <right style="thin"/>
      <top style="thin">
        <color indexed="11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11"/>
      </left>
      <right style="thin"/>
      <top style="medium"/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72" fontId="0" fillId="0" borderId="0" xfId="0" applyNumberFormat="1" applyFont="1" applyAlignment="1">
      <alignment wrapText="1"/>
    </xf>
    <xf numFmtId="173" fontId="0" fillId="0" borderId="0" xfId="0" applyNumberFormat="1" applyFont="1" applyAlignment="1">
      <alignment wrapText="1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172" fontId="2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172" fontId="4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172" fontId="5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172" fontId="3" fillId="0" borderId="10" xfId="0" applyNumberFormat="1" applyFont="1" applyBorder="1" applyAlignment="1">
      <alignment horizontal="right" vertical="center" wrapText="1"/>
    </xf>
    <xf numFmtId="172" fontId="6" fillId="0" borderId="10" xfId="0" applyNumberFormat="1" applyFont="1" applyBorder="1" applyAlignment="1">
      <alignment horizontal="right" vertical="center" wrapText="1"/>
    </xf>
    <xf numFmtId="172" fontId="7" fillId="0" borderId="10" xfId="0" applyNumberFormat="1" applyFont="1" applyBorder="1" applyAlignment="1">
      <alignment horizontal="right" vertic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172" fontId="50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vertical="center" wrapText="1"/>
    </xf>
    <xf numFmtId="172" fontId="2" fillId="0" borderId="11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  <xf numFmtId="1" fontId="3" fillId="0" borderId="12" xfId="0" applyNumberFormat="1" applyFont="1" applyBorder="1" applyAlignment="1">
      <alignment horizontal="right" vertical="center" wrapText="1"/>
    </xf>
    <xf numFmtId="172" fontId="3" fillId="0" borderId="12" xfId="0" applyNumberFormat="1" applyFont="1" applyBorder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174" fontId="51" fillId="0" borderId="10" xfId="0" applyNumberFormat="1" applyFont="1" applyBorder="1" applyAlignment="1">
      <alignment horizontal="right" vertical="center" wrapText="1"/>
    </xf>
    <xf numFmtId="174" fontId="52" fillId="0" borderId="10" xfId="0" applyNumberFormat="1" applyFont="1" applyBorder="1" applyAlignment="1">
      <alignment horizontal="right" vertical="center" wrapText="1"/>
    </xf>
    <xf numFmtId="174" fontId="53" fillId="0" borderId="10" xfId="0" applyNumberFormat="1" applyFont="1" applyBorder="1" applyAlignment="1">
      <alignment horizontal="right" vertical="center" wrapText="1"/>
    </xf>
    <xf numFmtId="174" fontId="54" fillId="0" borderId="10" xfId="0" applyNumberFormat="1" applyFont="1" applyBorder="1" applyAlignment="1">
      <alignment horizontal="right" vertical="center" wrapText="1"/>
    </xf>
    <xf numFmtId="174" fontId="54" fillId="0" borderId="12" xfId="0" applyNumberFormat="1" applyFont="1" applyBorder="1" applyAlignment="1">
      <alignment horizontal="right" vertical="center" wrapText="1"/>
    </xf>
    <xf numFmtId="174" fontId="51" fillId="0" borderId="14" xfId="0" applyNumberFormat="1" applyFont="1" applyBorder="1" applyAlignment="1">
      <alignment horizontal="right" vertical="center" wrapText="1"/>
    </xf>
    <xf numFmtId="174" fontId="52" fillId="0" borderId="15" xfId="0" applyNumberFormat="1" applyFont="1" applyBorder="1" applyAlignment="1">
      <alignment horizontal="right" vertical="center" wrapText="1"/>
    </xf>
    <xf numFmtId="174" fontId="53" fillId="0" borderId="15" xfId="0" applyNumberFormat="1" applyFont="1" applyBorder="1" applyAlignment="1">
      <alignment horizontal="right" vertical="center" wrapText="1"/>
    </xf>
    <xf numFmtId="174" fontId="54" fillId="0" borderId="15" xfId="0" applyNumberFormat="1" applyFont="1" applyBorder="1" applyAlignment="1">
      <alignment horizontal="right" vertical="center" wrapText="1"/>
    </xf>
    <xf numFmtId="174" fontId="54" fillId="0" borderId="16" xfId="0" applyNumberFormat="1" applyFont="1" applyBorder="1" applyAlignment="1">
      <alignment horizontal="right" vertical="center" wrapText="1"/>
    </xf>
    <xf numFmtId="172" fontId="55" fillId="0" borderId="10" xfId="0" applyNumberFormat="1" applyFont="1" applyBorder="1" applyAlignment="1">
      <alignment horizontal="right" vertical="center" wrapText="1"/>
    </xf>
    <xf numFmtId="49" fontId="3" fillId="0" borderId="11" xfId="0" applyNumberFormat="1" applyFont="1" applyBorder="1" applyAlignment="1">
      <alignment horizontal="right" vertical="center" wrapText="1"/>
    </xf>
    <xf numFmtId="10" fontId="56" fillId="0" borderId="11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right" vertical="center" wrapText="1"/>
    </xf>
    <xf numFmtId="10" fontId="57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172" fontId="5" fillId="0" borderId="10" xfId="0" applyNumberFormat="1" applyFont="1" applyBorder="1" applyAlignment="1">
      <alignment horizontal="right" vertical="center" wrapText="1"/>
    </xf>
    <xf numFmtId="10" fontId="58" fillId="0" borderId="11" xfId="0" applyNumberFormat="1" applyFont="1" applyBorder="1" applyAlignment="1">
      <alignment horizontal="right" vertical="center" wrapText="1"/>
    </xf>
    <xf numFmtId="10" fontId="59" fillId="0" borderId="10" xfId="0" applyNumberFormat="1" applyFont="1" applyBorder="1" applyAlignment="1">
      <alignment horizontal="right" vertical="center" wrapText="1"/>
    </xf>
    <xf numFmtId="10" fontId="60" fillId="0" borderId="10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right" vertical="center" wrapText="1"/>
    </xf>
    <xf numFmtId="0" fontId="10" fillId="0" borderId="17" xfId="0" applyFont="1" applyBorder="1" applyAlignment="1">
      <alignment vertical="top" wrapText="1"/>
    </xf>
    <xf numFmtId="49" fontId="10" fillId="0" borderId="18" xfId="0" applyNumberFormat="1" applyFont="1" applyBorder="1" applyAlignment="1">
      <alignment horizontal="right" vertical="top" wrapText="1"/>
    </xf>
    <xf numFmtId="49" fontId="10" fillId="0" borderId="17" xfId="0" applyNumberFormat="1" applyFont="1" applyBorder="1" applyAlignment="1">
      <alignment horizontal="right" vertical="top" wrapText="1"/>
    </xf>
    <xf numFmtId="49" fontId="10" fillId="0" borderId="19" xfId="0" applyNumberFormat="1" applyFont="1" applyBorder="1" applyAlignment="1">
      <alignment horizontal="right" vertical="top" wrapText="1"/>
    </xf>
    <xf numFmtId="0" fontId="10" fillId="0" borderId="20" xfId="0" applyFont="1" applyBorder="1" applyAlignment="1">
      <alignment vertical="top" wrapText="1"/>
    </xf>
    <xf numFmtId="49" fontId="10" fillId="0" borderId="14" xfId="0" applyNumberFormat="1" applyFont="1" applyBorder="1" applyAlignment="1">
      <alignment horizontal="right" vertical="top"/>
    </xf>
    <xf numFmtId="172" fontId="3" fillId="0" borderId="21" xfId="0" applyNumberFormat="1" applyFont="1" applyBorder="1" applyAlignment="1">
      <alignment horizontal="right" vertical="center" wrapText="1"/>
    </xf>
    <xf numFmtId="172" fontId="5" fillId="0" borderId="21" xfId="0" applyNumberFormat="1" applyFont="1" applyBorder="1" applyAlignment="1">
      <alignment horizontal="right" vertical="center" wrapText="1"/>
    </xf>
    <xf numFmtId="0" fontId="4" fillId="0" borderId="22" xfId="0" applyFont="1" applyBorder="1" applyAlignment="1">
      <alignment vertical="top" wrapText="1"/>
    </xf>
    <xf numFmtId="49" fontId="10" fillId="0" borderId="14" xfId="0" applyNumberFormat="1" applyFont="1" applyBorder="1" applyAlignment="1">
      <alignment horizontal="right" vertical="top" wrapText="1"/>
    </xf>
    <xf numFmtId="0" fontId="9" fillId="0" borderId="23" xfId="0" applyFont="1" applyBorder="1" applyAlignment="1">
      <alignment vertical="top" wrapText="1"/>
    </xf>
    <xf numFmtId="49" fontId="9" fillId="0" borderId="14" xfId="0" applyNumberFormat="1" applyFont="1" applyBorder="1" applyAlignment="1">
      <alignment horizontal="right" vertical="top" wrapText="1"/>
    </xf>
    <xf numFmtId="0" fontId="10" fillId="0" borderId="23" xfId="0" applyFont="1" applyBorder="1" applyAlignment="1">
      <alignment vertical="top" wrapText="1"/>
    </xf>
    <xf numFmtId="49" fontId="10" fillId="0" borderId="24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vertical="center" wrapText="1"/>
    </xf>
    <xf numFmtId="0" fontId="10" fillId="0" borderId="25" xfId="0" applyFont="1" applyBorder="1" applyAlignment="1">
      <alignment horizontal="left" vertical="top" wrapText="1"/>
    </xf>
    <xf numFmtId="172" fontId="8" fillId="0" borderId="10" xfId="0" applyNumberFormat="1" applyFont="1" applyBorder="1" applyAlignment="1">
      <alignment horizontal="right" vertical="center" wrapText="1"/>
    </xf>
    <xf numFmtId="172" fontId="59" fillId="0" borderId="10" xfId="0" applyNumberFormat="1" applyFont="1" applyBorder="1" applyAlignment="1">
      <alignment horizontal="right" vertical="center" wrapText="1"/>
    </xf>
    <xf numFmtId="0" fontId="11" fillId="0" borderId="26" xfId="0" applyFont="1" applyBorder="1" applyAlignment="1">
      <alignment vertical="center" wrapText="1"/>
    </xf>
    <xf numFmtId="49" fontId="5" fillId="0" borderId="26" xfId="0" applyNumberFormat="1" applyFont="1" applyBorder="1" applyAlignment="1">
      <alignment horizontal="right" vertical="center" wrapText="1"/>
    </xf>
    <xf numFmtId="172" fontId="11" fillId="0" borderId="26" xfId="0" applyNumberFormat="1" applyFont="1" applyBorder="1" applyAlignment="1">
      <alignment horizontal="right" vertical="center" wrapText="1"/>
    </xf>
    <xf numFmtId="10" fontId="58" fillId="0" borderId="26" xfId="0" applyNumberFormat="1" applyFont="1" applyBorder="1" applyAlignment="1">
      <alignment horizontal="right" vertical="center" wrapText="1"/>
    </xf>
    <xf numFmtId="173" fontId="56" fillId="0" borderId="27" xfId="0" applyNumberFormat="1" applyFont="1" applyBorder="1" applyAlignment="1">
      <alignment horizontal="right" vertical="center" wrapText="1"/>
    </xf>
    <xf numFmtId="49" fontId="10" fillId="0" borderId="27" xfId="0" applyNumberFormat="1" applyFont="1" applyBorder="1" applyAlignment="1">
      <alignment horizontal="right" vertical="top"/>
    </xf>
    <xf numFmtId="0" fontId="10" fillId="0" borderId="28" xfId="0" applyFont="1" applyBorder="1" applyAlignment="1">
      <alignment vertical="top" wrapText="1"/>
    </xf>
    <xf numFmtId="0" fontId="10" fillId="0" borderId="14" xfId="0" applyFont="1" applyBorder="1" applyAlignment="1">
      <alignment vertical="center" wrapText="1"/>
    </xf>
    <xf numFmtId="49" fontId="10" fillId="0" borderId="14" xfId="0" applyNumberFormat="1" applyFont="1" applyBorder="1" applyAlignment="1">
      <alignment horizontal="right" vertical="center" wrapText="1"/>
    </xf>
    <xf numFmtId="172" fontId="3" fillId="0" borderId="21" xfId="0" applyNumberFormat="1" applyFont="1" applyBorder="1" applyAlignment="1">
      <alignment horizontal="right" vertical="center" wrapText="1"/>
    </xf>
    <xf numFmtId="172" fontId="3" fillId="0" borderId="10" xfId="0" applyNumberFormat="1" applyFont="1" applyBorder="1" applyAlignment="1">
      <alignment horizontal="right" vertical="center" wrapText="1"/>
    </xf>
    <xf numFmtId="0" fontId="10" fillId="0" borderId="11" xfId="0" applyFont="1" applyBorder="1" applyAlignment="1">
      <alignment vertical="center" wrapText="1"/>
    </xf>
    <xf numFmtId="49" fontId="10" fillId="0" borderId="10" xfId="0" applyNumberFormat="1" applyFont="1" applyBorder="1" applyAlignment="1">
      <alignment horizontal="right" vertical="center" wrapText="1"/>
    </xf>
    <xf numFmtId="172" fontId="3" fillId="0" borderId="11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vertical="top" wrapText="1"/>
    </xf>
    <xf numFmtId="0" fontId="10" fillId="0" borderId="19" xfId="0" applyFont="1" applyBorder="1" applyAlignment="1">
      <alignment vertical="top" wrapText="1"/>
    </xf>
    <xf numFmtId="0" fontId="5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right" vertical="center" wrapText="1"/>
    </xf>
    <xf numFmtId="0" fontId="10" fillId="0" borderId="14" xfId="0" applyFont="1" applyBorder="1" applyAlignment="1">
      <alignment vertical="top" wrapText="1"/>
    </xf>
    <xf numFmtId="0" fontId="10" fillId="0" borderId="29" xfId="0" applyFont="1" applyBorder="1" applyAlignment="1">
      <alignment horizontal="left" vertical="top" wrapText="1"/>
    </xf>
    <xf numFmtId="49" fontId="10" fillId="0" borderId="29" xfId="0" applyNumberFormat="1" applyFont="1" applyBorder="1" applyAlignment="1">
      <alignment horizontal="right" vertical="top"/>
    </xf>
    <xf numFmtId="0" fontId="5" fillId="0" borderId="30" xfId="0" applyFont="1" applyBorder="1" applyAlignment="1">
      <alignment vertical="center" wrapText="1"/>
    </xf>
    <xf numFmtId="49" fontId="5" fillId="0" borderId="31" xfId="0" applyNumberFormat="1" applyFont="1" applyBorder="1" applyAlignment="1">
      <alignment horizontal="right" vertical="center" wrapText="1"/>
    </xf>
    <xf numFmtId="172" fontId="3" fillId="0" borderId="32" xfId="0" applyNumberFormat="1" applyFont="1" applyBorder="1" applyAlignment="1">
      <alignment horizontal="right" vertical="center" wrapText="1"/>
    </xf>
    <xf numFmtId="10" fontId="56" fillId="0" borderId="33" xfId="0" applyNumberFormat="1" applyFont="1" applyBorder="1" applyAlignment="1">
      <alignment horizontal="right" vertical="center" wrapText="1"/>
    </xf>
    <xf numFmtId="10" fontId="60" fillId="0" borderId="34" xfId="0" applyNumberFormat="1" applyFont="1" applyBorder="1" applyAlignment="1">
      <alignment horizontal="right" vertical="center" wrapText="1"/>
    </xf>
    <xf numFmtId="173" fontId="56" fillId="0" borderId="35" xfId="0" applyNumberFormat="1" applyFont="1" applyBorder="1" applyAlignment="1">
      <alignment horizontal="right" vertical="center" wrapText="1"/>
    </xf>
    <xf numFmtId="10" fontId="60" fillId="0" borderId="11" xfId="0" applyNumberFormat="1" applyFont="1" applyBorder="1" applyAlignment="1">
      <alignment horizontal="right" vertical="center" wrapText="1"/>
    </xf>
    <xf numFmtId="172" fontId="5" fillId="0" borderId="36" xfId="0" applyNumberFormat="1" applyFont="1" applyBorder="1" applyAlignment="1">
      <alignment horizontal="right" vertical="center" wrapText="1"/>
    </xf>
    <xf numFmtId="172" fontId="5" fillId="0" borderId="37" xfId="0" applyNumberFormat="1" applyFont="1" applyBorder="1" applyAlignment="1">
      <alignment horizontal="right" vertical="center" wrapText="1"/>
    </xf>
    <xf numFmtId="10" fontId="58" fillId="0" borderId="38" xfId="0" applyNumberFormat="1" applyFont="1" applyBorder="1" applyAlignment="1">
      <alignment horizontal="right" vertical="center" wrapText="1"/>
    </xf>
    <xf numFmtId="10" fontId="59" fillId="0" borderId="38" xfId="0" applyNumberFormat="1" applyFont="1" applyBorder="1" applyAlignment="1">
      <alignment horizontal="right" vertical="center" wrapText="1"/>
    </xf>
    <xf numFmtId="173" fontId="56" fillId="0" borderId="31" xfId="0" applyNumberFormat="1" applyFont="1" applyBorder="1" applyAlignment="1">
      <alignment horizontal="right" vertical="center" wrapText="1"/>
    </xf>
    <xf numFmtId="0" fontId="3" fillId="0" borderId="34" xfId="0" applyFont="1" applyBorder="1" applyAlignment="1">
      <alignment vertical="center" wrapText="1"/>
    </xf>
    <xf numFmtId="172" fontId="3" fillId="0" borderId="34" xfId="0" applyNumberFormat="1" applyFont="1" applyBorder="1" applyAlignment="1">
      <alignment horizontal="right" vertical="center" wrapText="1"/>
    </xf>
    <xf numFmtId="0" fontId="10" fillId="0" borderId="27" xfId="0" applyFont="1" applyBorder="1" applyAlignment="1">
      <alignment vertical="center" wrapText="1"/>
    </xf>
    <xf numFmtId="49" fontId="3" fillId="0" borderId="27" xfId="0" applyNumberFormat="1" applyFont="1" applyBorder="1" applyAlignment="1">
      <alignment horizontal="right" vertical="center" wrapText="1"/>
    </xf>
    <xf numFmtId="172" fontId="3" fillId="0" borderId="27" xfId="0" applyNumberFormat="1" applyFont="1" applyBorder="1" applyAlignment="1">
      <alignment horizontal="right" vertical="center" wrapText="1"/>
    </xf>
    <xf numFmtId="172" fontId="3" fillId="0" borderId="11" xfId="0" applyNumberFormat="1" applyFont="1" applyBorder="1" applyAlignment="1">
      <alignment horizontal="right" vertical="center" wrapText="1"/>
    </xf>
    <xf numFmtId="0" fontId="5" fillId="0" borderId="36" xfId="0" applyFont="1" applyBorder="1" applyAlignment="1">
      <alignment vertical="center" wrapText="1"/>
    </xf>
    <xf numFmtId="49" fontId="5" fillId="0" borderId="38" xfId="0" applyNumberFormat="1" applyFont="1" applyBorder="1" applyAlignment="1">
      <alignment horizontal="right" vertical="center" wrapText="1"/>
    </xf>
    <xf numFmtId="172" fontId="5" fillId="0" borderId="38" xfId="0" applyNumberFormat="1" applyFont="1" applyBorder="1" applyAlignment="1">
      <alignment horizontal="right" vertical="center" wrapText="1"/>
    </xf>
    <xf numFmtId="49" fontId="9" fillId="0" borderId="39" xfId="0" applyNumberFormat="1" applyFont="1" applyBorder="1" applyAlignment="1">
      <alignment horizontal="right" vertical="top" wrapText="1"/>
    </xf>
    <xf numFmtId="0" fontId="4" fillId="0" borderId="34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172" fontId="3" fillId="0" borderId="10" xfId="0" applyNumberFormat="1" applyFont="1" applyFill="1" applyBorder="1" applyAlignment="1">
      <alignment horizontal="right" vertical="center" wrapText="1"/>
    </xf>
    <xf numFmtId="172" fontId="5" fillId="0" borderId="10" xfId="0" applyNumberFormat="1" applyFont="1" applyFill="1" applyBorder="1" applyAlignment="1">
      <alignment horizontal="right" vertical="center" wrapText="1"/>
    </xf>
    <xf numFmtId="172" fontId="3" fillId="0" borderId="10" xfId="0" applyNumberFormat="1" applyFont="1" applyFill="1" applyBorder="1" applyAlignment="1">
      <alignment horizontal="right" vertical="center" wrapText="1"/>
    </xf>
    <xf numFmtId="173" fontId="1" fillId="33" borderId="41" xfId="0" applyNumberFormat="1" applyFont="1" applyFill="1" applyBorder="1" applyAlignment="1">
      <alignment horizontal="center" vertical="center" wrapText="1"/>
    </xf>
    <xf numFmtId="173" fontId="1" fillId="33" borderId="42" xfId="0" applyNumberFormat="1" applyFont="1" applyFill="1" applyBorder="1" applyAlignment="1">
      <alignment horizontal="center" vertical="center" wrapText="1"/>
    </xf>
    <xf numFmtId="173" fontId="1" fillId="33" borderId="43" xfId="0" applyNumberFormat="1" applyFont="1" applyFill="1" applyBorder="1" applyAlignment="1">
      <alignment horizontal="center" vertical="center" wrapText="1"/>
    </xf>
    <xf numFmtId="172" fontId="1" fillId="33" borderId="44" xfId="0" applyNumberFormat="1" applyFont="1" applyFill="1" applyBorder="1" applyAlignment="1">
      <alignment horizontal="center" vertical="center" wrapText="1"/>
    </xf>
    <xf numFmtId="173" fontId="1" fillId="33" borderId="44" xfId="0" applyNumberFormat="1" applyFont="1" applyFill="1" applyBorder="1" applyAlignment="1">
      <alignment horizontal="center" vertical="center" wrapText="1"/>
    </xf>
    <xf numFmtId="173" fontId="1" fillId="33" borderId="45" xfId="0" applyNumberFormat="1" applyFont="1" applyFill="1" applyBorder="1" applyAlignment="1">
      <alignment horizontal="center" vertical="center" wrapText="1"/>
    </xf>
    <xf numFmtId="173" fontId="1" fillId="0" borderId="0" xfId="0" applyNumberFormat="1" applyFont="1" applyAlignment="1">
      <alignment horizontal="left" wrapText="1"/>
    </xf>
    <xf numFmtId="0" fontId="0" fillId="0" borderId="0" xfId="0" applyAlignment="1">
      <alignment/>
    </xf>
    <xf numFmtId="0" fontId="1" fillId="33" borderId="44" xfId="0" applyFont="1" applyFill="1" applyBorder="1" applyAlignment="1">
      <alignment horizontal="center" vertical="center" wrapText="1"/>
    </xf>
    <xf numFmtId="0" fontId="1" fillId="33" borderId="4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3D3D3"/>
      <rgbColor rgb="00808080"/>
      <rgbColor rgb="00000000"/>
      <rgbColor rgb="00C0C0C0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149"/>
  <sheetViews>
    <sheetView tabSelected="1" workbookViewId="0" topLeftCell="B4">
      <selection activeCell="G4" sqref="G4:J4"/>
    </sheetView>
  </sheetViews>
  <sheetFormatPr defaultColWidth="9.140625" defaultRowHeight="12.75"/>
  <cols>
    <col min="1" max="1" width="34.7109375" style="1" customWidth="1"/>
    <col min="2" max="2" width="24.28125" style="1" customWidth="1"/>
    <col min="3" max="4" width="14.7109375" style="2" customWidth="1"/>
    <col min="5" max="5" width="14.7109375" style="3" customWidth="1"/>
    <col min="6" max="6" width="15.140625" style="3" customWidth="1"/>
    <col min="7" max="8" width="14.7109375" style="2" customWidth="1"/>
    <col min="9" max="9" width="14.7109375" style="3" customWidth="1"/>
    <col min="10" max="10" width="15.140625" style="3" customWidth="1"/>
    <col min="11" max="11" width="14.7109375" style="3" customWidth="1"/>
  </cols>
  <sheetData>
    <row r="1" spans="1:15" ht="12.75">
      <c r="A1" s="118" t="s">
        <v>93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19"/>
      <c r="N1" s="119"/>
      <c r="O1" s="119"/>
    </row>
    <row r="4" spans="1:11" s="4" customFormat="1" ht="49.5" customHeight="1">
      <c r="A4" s="120" t="s">
        <v>89</v>
      </c>
      <c r="B4" s="120" t="s">
        <v>73</v>
      </c>
      <c r="C4" s="112" t="s">
        <v>211</v>
      </c>
      <c r="D4" s="113"/>
      <c r="E4" s="113"/>
      <c r="F4" s="114"/>
      <c r="G4" s="112" t="s">
        <v>212</v>
      </c>
      <c r="H4" s="113"/>
      <c r="I4" s="113"/>
      <c r="J4" s="114"/>
      <c r="K4" s="116" t="s">
        <v>46</v>
      </c>
    </row>
    <row r="5" spans="1:11" s="4" customFormat="1" ht="33.75" customHeight="1">
      <c r="A5" s="121"/>
      <c r="B5" s="121"/>
      <c r="C5" s="115" t="s">
        <v>90</v>
      </c>
      <c r="D5" s="115" t="s">
        <v>91</v>
      </c>
      <c r="E5" s="116" t="s">
        <v>49</v>
      </c>
      <c r="F5" s="116" t="s">
        <v>19</v>
      </c>
      <c r="G5" s="115" t="s">
        <v>90</v>
      </c>
      <c r="H5" s="115" t="s">
        <v>91</v>
      </c>
      <c r="I5" s="116" t="s">
        <v>49</v>
      </c>
      <c r="J5" s="116" t="s">
        <v>19</v>
      </c>
      <c r="K5" s="117"/>
    </row>
    <row r="6" spans="1:11" s="4" customFormat="1" ht="31.5" customHeight="1">
      <c r="A6" s="5" t="s">
        <v>86</v>
      </c>
      <c r="B6" s="15">
        <v>10000000000000000</v>
      </c>
      <c r="C6" s="6">
        <f>C8+C14+C20+C23+C27+C29+C32+C35+C40+C43+C48+C53+C55+C61+C80</f>
        <v>46684.299999999996</v>
      </c>
      <c r="D6" s="6">
        <f>D8+D14+D20+D23+D27+D29+D32+D35+D40+D43+D48+D53+D55+D61+D80</f>
        <v>34047.100000000006</v>
      </c>
      <c r="E6" s="24">
        <f aca="true" t="shared" si="0" ref="E6:E37">D6/C6</f>
        <v>0.7293051411288165</v>
      </c>
      <c r="F6" s="24">
        <f>E6/E6</f>
        <v>1</v>
      </c>
      <c r="G6" s="6">
        <f>G8+G14+G20+G23+G27+G29+G32+G35+G40+G43+G48+G53+G55+G61+G80</f>
        <v>47669.99999999999</v>
      </c>
      <c r="H6" s="6">
        <f>H8+H14+H20+H23+H27+H29+H32+H35+H40+H43+H48+H53+H55+H61+H80</f>
        <v>27358.699999999997</v>
      </c>
      <c r="I6" s="24">
        <f aca="true" t="shared" si="1" ref="I6:I30">H6/G6</f>
        <v>0.5739186070904133</v>
      </c>
      <c r="J6" s="24">
        <f>H6/H6</f>
        <v>1</v>
      </c>
      <c r="K6" s="29">
        <f aca="true" t="shared" si="2" ref="K6:K37">D6/H6</f>
        <v>1.2444706802589307</v>
      </c>
    </row>
    <row r="7" spans="1:11" s="4" customFormat="1" ht="19.5" customHeight="1">
      <c r="A7" s="7" t="s">
        <v>43</v>
      </c>
      <c r="B7" s="15">
        <v>10100000000000000</v>
      </c>
      <c r="C7" s="8">
        <f>C8</f>
        <v>20269.1</v>
      </c>
      <c r="D7" s="8">
        <f>D8</f>
        <v>14921.3</v>
      </c>
      <c r="E7" s="25">
        <f t="shared" si="0"/>
        <v>0.7361599676354649</v>
      </c>
      <c r="F7" s="24">
        <f>D7/D6</f>
        <v>0.4382546531128935</v>
      </c>
      <c r="G7" s="8">
        <f>G8</f>
        <v>20373.300000000003</v>
      </c>
      <c r="H7" s="8">
        <f>H8</f>
        <v>13280.199999999999</v>
      </c>
      <c r="I7" s="25">
        <f t="shared" si="1"/>
        <v>0.6518433439845286</v>
      </c>
      <c r="J7" s="25">
        <f>H7/H6</f>
        <v>0.4854104909955517</v>
      </c>
      <c r="K7" s="30">
        <f t="shared" si="2"/>
        <v>1.1235749461604494</v>
      </c>
    </row>
    <row r="8" spans="1:11" s="4" customFormat="1" ht="19.5" customHeight="1">
      <c r="A8" s="9" t="s">
        <v>8</v>
      </c>
      <c r="B8" s="15">
        <v>10102000010000110</v>
      </c>
      <c r="C8" s="10">
        <f>C9+C10+C11+C12</f>
        <v>20269.1</v>
      </c>
      <c r="D8" s="10">
        <f>D9+D10+D11+D12</f>
        <v>14921.3</v>
      </c>
      <c r="E8" s="26">
        <f t="shared" si="0"/>
        <v>0.7361599676354649</v>
      </c>
      <c r="F8" s="24">
        <f>D8/D6</f>
        <v>0.4382546531128935</v>
      </c>
      <c r="G8" s="10">
        <f>G9+G10+G11+G12</f>
        <v>20373.300000000003</v>
      </c>
      <c r="H8" s="10">
        <f>H9+H10+H11+H12</f>
        <v>13280.199999999999</v>
      </c>
      <c r="I8" s="26">
        <f t="shared" si="1"/>
        <v>0.6518433439845286</v>
      </c>
      <c r="J8" s="26">
        <f>J9+J10+J11+J12</f>
        <v>0.4854104909955517</v>
      </c>
      <c r="K8" s="31">
        <f t="shared" si="2"/>
        <v>1.1235749461604494</v>
      </c>
    </row>
    <row r="9" spans="1:11" s="4" customFormat="1" ht="85.5" customHeight="1">
      <c r="A9" s="11" t="s">
        <v>65</v>
      </c>
      <c r="B9" s="15">
        <v>10102010010000100</v>
      </c>
      <c r="C9" s="12">
        <v>19221</v>
      </c>
      <c r="D9" s="12">
        <v>13003.4</v>
      </c>
      <c r="E9" s="27">
        <f>D9/C9</f>
        <v>0.6765204723999791</v>
      </c>
      <c r="F9" s="24">
        <f>D9/D6</f>
        <v>0.38192386429387515</v>
      </c>
      <c r="G9" s="12">
        <v>19611</v>
      </c>
      <c r="H9" s="12">
        <v>12420.5</v>
      </c>
      <c r="I9" s="27">
        <f t="shared" si="1"/>
        <v>0.6333435316913977</v>
      </c>
      <c r="J9" s="27">
        <f>H9/H6</f>
        <v>0.4539872143047733</v>
      </c>
      <c r="K9" s="32">
        <f t="shared" si="2"/>
        <v>1.0469304778390565</v>
      </c>
    </row>
    <row r="10" spans="1:11" s="4" customFormat="1" ht="133.5" customHeight="1">
      <c r="A10" s="11" t="s">
        <v>21</v>
      </c>
      <c r="B10" s="15">
        <v>10102020010000110</v>
      </c>
      <c r="C10" s="12">
        <v>703.8</v>
      </c>
      <c r="D10" s="12">
        <v>1658.5</v>
      </c>
      <c r="E10" s="27">
        <f t="shared" si="0"/>
        <v>2.356493321966468</v>
      </c>
      <c r="F10" s="27">
        <f>D10/D6</f>
        <v>0.04871193141266069</v>
      </c>
      <c r="G10" s="12">
        <v>667.5</v>
      </c>
      <c r="H10" s="12">
        <v>633.9</v>
      </c>
      <c r="I10" s="27">
        <f t="shared" si="1"/>
        <v>0.9496629213483145</v>
      </c>
      <c r="J10" s="27">
        <f>H10/H6</f>
        <v>0.02316996056099157</v>
      </c>
      <c r="K10" s="32">
        <f t="shared" si="2"/>
        <v>2.6163432718094337</v>
      </c>
    </row>
    <row r="11" spans="1:11" s="4" customFormat="1" ht="49.5" customHeight="1">
      <c r="A11" s="11" t="s">
        <v>32</v>
      </c>
      <c r="B11" s="15">
        <v>10102030010000110</v>
      </c>
      <c r="C11" s="12">
        <v>64</v>
      </c>
      <c r="D11" s="12">
        <v>22.9</v>
      </c>
      <c r="E11" s="27">
        <f t="shared" si="0"/>
        <v>0.3578125</v>
      </c>
      <c r="F11" s="27">
        <f>D11/D6</f>
        <v>0.0006725976661742114</v>
      </c>
      <c r="G11" s="12">
        <v>51.4</v>
      </c>
      <c r="H11" s="12">
        <v>56.5</v>
      </c>
      <c r="I11" s="27">
        <f t="shared" si="1"/>
        <v>1.0992217898832686</v>
      </c>
      <c r="J11" s="27">
        <f>H11/H6</f>
        <v>0.0020651566046632334</v>
      </c>
      <c r="K11" s="32">
        <f t="shared" si="2"/>
        <v>0.4053097345132743</v>
      </c>
    </row>
    <row r="12" spans="1:11" s="4" customFormat="1" ht="97.5" customHeight="1">
      <c r="A12" s="11" t="s">
        <v>57</v>
      </c>
      <c r="B12" s="15">
        <v>10102040010000110</v>
      </c>
      <c r="C12" s="12">
        <v>280.3</v>
      </c>
      <c r="D12" s="12">
        <v>236.5</v>
      </c>
      <c r="E12" s="27">
        <f t="shared" si="0"/>
        <v>0.843738851230824</v>
      </c>
      <c r="F12" s="27">
        <f>D12/D6</f>
        <v>0.006946259740183451</v>
      </c>
      <c r="G12" s="12">
        <v>43.4</v>
      </c>
      <c r="H12" s="12">
        <v>169.3</v>
      </c>
      <c r="I12" s="27">
        <f t="shared" si="1"/>
        <v>3.9009216589861757</v>
      </c>
      <c r="J12" s="27">
        <f>H12/H6</f>
        <v>0.006188159525123636</v>
      </c>
      <c r="K12" s="32">
        <f t="shared" si="2"/>
        <v>1.396928529238039</v>
      </c>
    </row>
    <row r="13" spans="1:11" s="4" customFormat="1" ht="61.5" customHeight="1">
      <c r="A13" s="7" t="s">
        <v>45</v>
      </c>
      <c r="B13" s="15">
        <v>10300000000000000</v>
      </c>
      <c r="C13" s="8">
        <f>C14</f>
        <v>8409.8</v>
      </c>
      <c r="D13" s="8">
        <f>D14</f>
        <v>6345.6</v>
      </c>
      <c r="E13" s="25">
        <f t="shared" si="0"/>
        <v>0.7545482651192658</v>
      </c>
      <c r="F13" s="25">
        <f>D13/D6</f>
        <v>0.18637710700764526</v>
      </c>
      <c r="G13" s="8">
        <f>G14</f>
        <v>6233.6</v>
      </c>
      <c r="H13" s="8">
        <f>H14</f>
        <v>5908.2</v>
      </c>
      <c r="I13" s="25">
        <f t="shared" si="1"/>
        <v>0.947799024640657</v>
      </c>
      <c r="J13" s="25">
        <f>H13/H6</f>
        <v>0.21595324339241267</v>
      </c>
      <c r="K13" s="30">
        <f t="shared" si="2"/>
        <v>1.0740327003148167</v>
      </c>
    </row>
    <row r="14" spans="1:11" s="4" customFormat="1" ht="37.5" customHeight="1">
      <c r="A14" s="9" t="s">
        <v>44</v>
      </c>
      <c r="B14" s="15">
        <v>10302000010000110</v>
      </c>
      <c r="C14" s="10">
        <f>C15+C16+C17+C18</f>
        <v>8409.8</v>
      </c>
      <c r="D14" s="10">
        <f>D15+D16+D17+D18</f>
        <v>6345.6</v>
      </c>
      <c r="E14" s="26">
        <f t="shared" si="0"/>
        <v>0.7545482651192658</v>
      </c>
      <c r="F14" s="26">
        <f>D14/D6</f>
        <v>0.18637710700764526</v>
      </c>
      <c r="G14" s="10">
        <f>G15+G16+G17+G18</f>
        <v>6233.6</v>
      </c>
      <c r="H14" s="10">
        <f>H15+H16+H17+H18</f>
        <v>5908.2</v>
      </c>
      <c r="I14" s="26">
        <f t="shared" si="1"/>
        <v>0.947799024640657</v>
      </c>
      <c r="J14" s="26">
        <f>H14/H6</f>
        <v>0.21595324339241267</v>
      </c>
      <c r="K14" s="31">
        <f t="shared" si="2"/>
        <v>1.0740327003148167</v>
      </c>
    </row>
    <row r="15" spans="1:11" s="4" customFormat="1" ht="73.5" customHeight="1">
      <c r="A15" s="11" t="s">
        <v>4</v>
      </c>
      <c r="B15" s="15">
        <v>10302230010000110</v>
      </c>
      <c r="C15" s="12">
        <v>3114.1</v>
      </c>
      <c r="D15" s="12">
        <v>2565.9</v>
      </c>
      <c r="E15" s="27">
        <f t="shared" si="0"/>
        <v>0.8239619793840918</v>
      </c>
      <c r="F15" s="27">
        <f>D15/D6</f>
        <v>0.07536324679634976</v>
      </c>
      <c r="G15" s="12">
        <v>2211.8</v>
      </c>
      <c r="H15" s="12">
        <v>1985.8</v>
      </c>
      <c r="I15" s="27">
        <f t="shared" si="1"/>
        <v>0.8978207794556469</v>
      </c>
      <c r="J15" s="27">
        <f>H15/H6</f>
        <v>0.07258385815115485</v>
      </c>
      <c r="K15" s="32">
        <f t="shared" si="2"/>
        <v>1.292124080974922</v>
      </c>
    </row>
    <row r="16" spans="1:11" s="4" customFormat="1" ht="97.5" customHeight="1">
      <c r="A16" s="11" t="s">
        <v>28</v>
      </c>
      <c r="B16" s="15">
        <v>10302240010000110</v>
      </c>
      <c r="C16" s="12">
        <v>29.1</v>
      </c>
      <c r="D16" s="12">
        <v>27.2</v>
      </c>
      <c r="E16" s="27">
        <f t="shared" si="0"/>
        <v>0.9347079037800686</v>
      </c>
      <c r="F16" s="27">
        <f>D16/D6</f>
        <v>0.0007988932978139105</v>
      </c>
      <c r="G16" s="12">
        <v>33.6</v>
      </c>
      <c r="H16" s="12">
        <v>31.7</v>
      </c>
      <c r="I16" s="27">
        <f t="shared" si="1"/>
        <v>0.9434523809523809</v>
      </c>
      <c r="J16" s="27">
        <f>H16/H6</f>
        <v>0.00115868078527123</v>
      </c>
      <c r="K16" s="32">
        <f t="shared" si="2"/>
        <v>0.8580441640378549</v>
      </c>
    </row>
    <row r="17" spans="1:11" s="4" customFormat="1" ht="85.5" customHeight="1">
      <c r="A17" s="11" t="s">
        <v>3</v>
      </c>
      <c r="B17" s="15">
        <v>10302250010000110</v>
      </c>
      <c r="C17" s="12">
        <v>5794.3</v>
      </c>
      <c r="D17" s="12">
        <v>4283.5</v>
      </c>
      <c r="E17" s="27">
        <f t="shared" si="0"/>
        <v>0.7392609978772241</v>
      </c>
      <c r="F17" s="27">
        <f>D17/D6</f>
        <v>0.12581100886712815</v>
      </c>
      <c r="G17" s="12">
        <v>4827.6</v>
      </c>
      <c r="H17" s="12">
        <v>4164.9</v>
      </c>
      <c r="I17" s="27">
        <f t="shared" si="1"/>
        <v>0.8627268207805119</v>
      </c>
      <c r="J17" s="27">
        <f>H17/H6</f>
        <v>0.15223311049136107</v>
      </c>
      <c r="K17" s="32">
        <f t="shared" si="2"/>
        <v>1.0284760738553147</v>
      </c>
    </row>
    <row r="18" spans="1:11" s="4" customFormat="1" ht="73.5" customHeight="1">
      <c r="A18" s="11" t="s">
        <v>1</v>
      </c>
      <c r="B18" s="15">
        <v>10302260010000110</v>
      </c>
      <c r="C18" s="12">
        <v>-527.7</v>
      </c>
      <c r="D18" s="34">
        <v>-531</v>
      </c>
      <c r="E18" s="27">
        <f t="shared" si="0"/>
        <v>1.0062535531552017</v>
      </c>
      <c r="F18" s="27">
        <f>D18/D6</f>
        <v>-0.015596041953646564</v>
      </c>
      <c r="G18" s="12">
        <v>-839.4</v>
      </c>
      <c r="H18" s="34">
        <v>-274.2</v>
      </c>
      <c r="I18" s="27">
        <f t="shared" si="1"/>
        <v>0.32666190135811296</v>
      </c>
      <c r="J18" s="27">
        <f>H18/H6</f>
        <v>-0.010022406035374489</v>
      </c>
      <c r="K18" s="32">
        <f t="shared" si="2"/>
        <v>1.9365426695842451</v>
      </c>
    </row>
    <row r="19" spans="1:11" s="4" customFormat="1" ht="31.5" customHeight="1">
      <c r="A19" s="7" t="s">
        <v>40</v>
      </c>
      <c r="B19" s="15">
        <v>10500000000000000</v>
      </c>
      <c r="C19" s="8">
        <f>C20+C23</f>
        <v>4807.9</v>
      </c>
      <c r="D19" s="8">
        <f>D20+D23</f>
        <v>6083.099999999999</v>
      </c>
      <c r="E19" s="25">
        <f t="shared" si="0"/>
        <v>1.265230142057863</v>
      </c>
      <c r="F19" s="25">
        <f>D19/D6</f>
        <v>0.17866719926219848</v>
      </c>
      <c r="G19" s="8">
        <f>G20+G23</f>
        <v>3861.8</v>
      </c>
      <c r="H19" s="8">
        <f>H20+H23</f>
        <v>2732.6000000000004</v>
      </c>
      <c r="I19" s="25">
        <f t="shared" si="1"/>
        <v>0.7075974933968616</v>
      </c>
      <c r="J19" s="25">
        <f>J20+J23</f>
        <v>0.09988047677703986</v>
      </c>
      <c r="K19" s="30">
        <f t="shared" si="2"/>
        <v>2.2261216423918606</v>
      </c>
    </row>
    <row r="20" spans="1:11" s="4" customFormat="1" ht="24.75" customHeight="1">
      <c r="A20" s="9" t="s">
        <v>55</v>
      </c>
      <c r="B20" s="15">
        <v>10502000020000110</v>
      </c>
      <c r="C20" s="10">
        <f>C21+C22</f>
        <v>1319.8</v>
      </c>
      <c r="D20" s="10">
        <f>D21+D22</f>
        <v>1134.1999999999998</v>
      </c>
      <c r="E20" s="26">
        <f t="shared" si="0"/>
        <v>0.8593726322170024</v>
      </c>
      <c r="F20" s="26">
        <f>D20/D6</f>
        <v>0.03331267567575505</v>
      </c>
      <c r="G20" s="10">
        <f>G21+G22</f>
        <v>2115.2</v>
      </c>
      <c r="H20" s="10">
        <f>H21+H22</f>
        <v>1121.7</v>
      </c>
      <c r="I20" s="26">
        <f t="shared" si="1"/>
        <v>0.5303044629349472</v>
      </c>
      <c r="J20" s="26">
        <f>H20/H6</f>
        <v>0.04099975510532299</v>
      </c>
      <c r="K20" s="31">
        <f t="shared" si="2"/>
        <v>1.011143799589908</v>
      </c>
    </row>
    <row r="21" spans="1:11" s="4" customFormat="1" ht="24.75" customHeight="1">
      <c r="A21" s="11" t="s">
        <v>55</v>
      </c>
      <c r="B21" s="15">
        <v>10502010020000110</v>
      </c>
      <c r="C21" s="12">
        <v>1319.8</v>
      </c>
      <c r="D21" s="12">
        <v>1134.1</v>
      </c>
      <c r="E21" s="27">
        <f t="shared" si="0"/>
        <v>0.859296863161085</v>
      </c>
      <c r="F21" s="27">
        <f>D21/D6</f>
        <v>0.0333097385680425</v>
      </c>
      <c r="G21" s="12">
        <v>2109.6</v>
      </c>
      <c r="H21" s="12">
        <v>1121.2</v>
      </c>
      <c r="I21" s="27">
        <f t="shared" si="1"/>
        <v>0.531475161167994</v>
      </c>
      <c r="J21" s="27">
        <f>H21/H6</f>
        <v>0.04098147938315783</v>
      </c>
      <c r="K21" s="32">
        <f t="shared" si="2"/>
        <v>1.011505529789511</v>
      </c>
    </row>
    <row r="22" spans="1:11" s="4" customFormat="1" ht="49.5" customHeight="1">
      <c r="A22" s="11" t="s">
        <v>15</v>
      </c>
      <c r="B22" s="15">
        <v>10502020020000110</v>
      </c>
      <c r="C22" s="12"/>
      <c r="D22" s="12">
        <v>0.1</v>
      </c>
      <c r="E22" s="27" t="e">
        <f t="shared" si="0"/>
        <v>#DIV/0!</v>
      </c>
      <c r="F22" s="27">
        <f>D22/D6</f>
        <v>2.937107712551142E-06</v>
      </c>
      <c r="G22" s="12">
        <v>5.6</v>
      </c>
      <c r="H22" s="12">
        <v>0.5</v>
      </c>
      <c r="I22" s="27">
        <f t="shared" si="1"/>
        <v>0.08928571428571429</v>
      </c>
      <c r="J22" s="27">
        <f>H22/H6</f>
        <v>1.8275722165161357E-05</v>
      </c>
      <c r="K22" s="32">
        <f t="shared" si="2"/>
        <v>0.2</v>
      </c>
    </row>
    <row r="23" spans="1:11" s="4" customFormat="1" ht="19.5" customHeight="1">
      <c r="A23" s="9" t="s">
        <v>80</v>
      </c>
      <c r="B23" s="15">
        <v>10503000010000110</v>
      </c>
      <c r="C23" s="10">
        <f>C24+C25</f>
        <v>3488.1</v>
      </c>
      <c r="D23" s="10">
        <f>D24+D25</f>
        <v>4948.9</v>
      </c>
      <c r="E23" s="26">
        <f t="shared" si="0"/>
        <v>1.4187953327026175</v>
      </c>
      <c r="F23" s="26">
        <f>D23/D6</f>
        <v>0.14535452358644346</v>
      </c>
      <c r="G23" s="10">
        <f>G24+G25</f>
        <v>1746.6000000000001</v>
      </c>
      <c r="H23" s="10">
        <f>H24+H25</f>
        <v>1610.9</v>
      </c>
      <c r="I23" s="26">
        <f t="shared" si="1"/>
        <v>0.9223061948929349</v>
      </c>
      <c r="J23" s="26">
        <f>H23/H6</f>
        <v>0.05888072167171687</v>
      </c>
      <c r="K23" s="31">
        <f t="shared" si="2"/>
        <v>3.072133589918679</v>
      </c>
    </row>
    <row r="24" spans="1:11" s="4" customFormat="1" ht="19.5" customHeight="1">
      <c r="A24" s="11" t="s">
        <v>80</v>
      </c>
      <c r="B24" s="15">
        <v>10503010010000110</v>
      </c>
      <c r="C24" s="12">
        <v>3488.1</v>
      </c>
      <c r="D24" s="12">
        <v>4948.7</v>
      </c>
      <c r="E24" s="27">
        <f t="shared" si="0"/>
        <v>1.4187379948969352</v>
      </c>
      <c r="F24" s="27">
        <f>D24/D6</f>
        <v>0.14534864937101835</v>
      </c>
      <c r="G24" s="12">
        <v>1739.9</v>
      </c>
      <c r="H24" s="12">
        <v>1610.9</v>
      </c>
      <c r="I24" s="27">
        <f t="shared" si="1"/>
        <v>0.9258578079199954</v>
      </c>
      <c r="J24" s="27">
        <f>H24/H6</f>
        <v>0.05888072167171687</v>
      </c>
      <c r="K24" s="32">
        <f t="shared" si="2"/>
        <v>3.072009435719163</v>
      </c>
    </row>
    <row r="25" spans="1:11" s="4" customFormat="1" ht="37.5" customHeight="1">
      <c r="A25" s="11" t="s">
        <v>42</v>
      </c>
      <c r="B25" s="15">
        <v>10503020010000110</v>
      </c>
      <c r="C25" s="12"/>
      <c r="D25" s="34">
        <v>0.2</v>
      </c>
      <c r="E25" s="27" t="e">
        <f t="shared" si="0"/>
        <v>#DIV/0!</v>
      </c>
      <c r="F25" s="27">
        <f>D25/D6</f>
        <v>5.874215425102284E-06</v>
      </c>
      <c r="G25" s="12">
        <v>6.7</v>
      </c>
      <c r="H25" s="34"/>
      <c r="I25" s="27">
        <f t="shared" si="1"/>
        <v>0</v>
      </c>
      <c r="J25" s="27">
        <f>H25/H6</f>
        <v>0</v>
      </c>
      <c r="K25" s="32" t="e">
        <f t="shared" si="2"/>
        <v>#DIV/0!</v>
      </c>
    </row>
    <row r="26" spans="1:11" s="4" customFormat="1" ht="19.5" customHeight="1">
      <c r="A26" s="7" t="s">
        <v>60</v>
      </c>
      <c r="B26" s="15">
        <v>10600000000000000</v>
      </c>
      <c r="C26" s="8">
        <f>C27+C29+C32</f>
        <v>8995</v>
      </c>
      <c r="D26" s="8">
        <f>D27+D29+D32</f>
        <v>4063.3999999999996</v>
      </c>
      <c r="E26" s="25">
        <f t="shared" si="0"/>
        <v>0.451739855475264</v>
      </c>
      <c r="F26" s="25">
        <f>D26/D6</f>
        <v>0.11934643479180308</v>
      </c>
      <c r="G26" s="8">
        <f>G27+G29+G32</f>
        <v>9011.400000000001</v>
      </c>
      <c r="H26" s="8">
        <f>H27+H29+H32</f>
        <v>3539.8</v>
      </c>
      <c r="I26" s="25">
        <f t="shared" si="1"/>
        <v>0.39281354728455065</v>
      </c>
      <c r="J26" s="25">
        <f>J27+J29+J32</f>
        <v>0.12938480264047636</v>
      </c>
      <c r="K26" s="30">
        <f t="shared" si="2"/>
        <v>1.1479179614667494</v>
      </c>
    </row>
    <row r="27" spans="1:11" s="4" customFormat="1" ht="19.5" customHeight="1">
      <c r="A27" s="9" t="s">
        <v>50</v>
      </c>
      <c r="B27" s="15">
        <v>10601000000000110</v>
      </c>
      <c r="C27" s="10">
        <f>C28</f>
        <v>970</v>
      </c>
      <c r="D27" s="10">
        <f>D28</f>
        <v>264.7</v>
      </c>
      <c r="E27" s="26">
        <f t="shared" si="0"/>
        <v>0.2728865979381443</v>
      </c>
      <c r="F27" s="26">
        <f>D27/D6</f>
        <v>0.007774524115122872</v>
      </c>
      <c r="G27" s="10">
        <f>G28</f>
        <v>1123</v>
      </c>
      <c r="H27" s="10">
        <f>H28</f>
        <v>325.3</v>
      </c>
      <c r="I27" s="26">
        <f t="shared" si="1"/>
        <v>0.2896705253784506</v>
      </c>
      <c r="J27" s="26">
        <f>H27/H6</f>
        <v>0.01189018484065398</v>
      </c>
      <c r="K27" s="31">
        <f t="shared" si="2"/>
        <v>0.8137104211497079</v>
      </c>
    </row>
    <row r="28" spans="1:11" s="4" customFormat="1" ht="48" customHeight="1">
      <c r="A28" s="11" t="s">
        <v>31</v>
      </c>
      <c r="B28" s="15">
        <v>10601030100000110</v>
      </c>
      <c r="C28" s="12">
        <v>970</v>
      </c>
      <c r="D28" s="12">
        <v>264.7</v>
      </c>
      <c r="E28" s="27">
        <f t="shared" si="0"/>
        <v>0.2728865979381443</v>
      </c>
      <c r="F28" s="27">
        <f>D28/D6</f>
        <v>0.007774524115122872</v>
      </c>
      <c r="G28" s="12">
        <v>1123</v>
      </c>
      <c r="H28" s="12">
        <v>325.3</v>
      </c>
      <c r="I28" s="27">
        <f t="shared" si="1"/>
        <v>0.2896705253784506</v>
      </c>
      <c r="J28" s="27">
        <f>H28/H6</f>
        <v>0.01189018484065398</v>
      </c>
      <c r="K28" s="32">
        <f t="shared" si="2"/>
        <v>0.8137104211497079</v>
      </c>
    </row>
    <row r="29" spans="1:11" s="4" customFormat="1" ht="17.25" customHeight="1">
      <c r="A29" s="9" t="s">
        <v>29</v>
      </c>
      <c r="B29" s="15">
        <v>10604000020000110</v>
      </c>
      <c r="C29" s="10">
        <f>C30+C31</f>
        <v>0</v>
      </c>
      <c r="D29" s="10">
        <f>D30+D31</f>
        <v>0</v>
      </c>
      <c r="E29" s="26" t="e">
        <f t="shared" si="0"/>
        <v>#DIV/0!</v>
      </c>
      <c r="F29" s="26">
        <f>D29/D6</f>
        <v>0</v>
      </c>
      <c r="G29" s="10">
        <f>G30+G31</f>
        <v>0</v>
      </c>
      <c r="H29" s="10">
        <f>H30+H31</f>
        <v>0</v>
      </c>
      <c r="I29" s="26" t="e">
        <f t="shared" si="1"/>
        <v>#DIV/0!</v>
      </c>
      <c r="J29" s="26">
        <f>H29/H6</f>
        <v>0</v>
      </c>
      <c r="K29" s="31" t="e">
        <f t="shared" si="2"/>
        <v>#DIV/0!</v>
      </c>
    </row>
    <row r="30" spans="1:11" s="4" customFormat="1" ht="17.25" customHeight="1">
      <c r="A30" s="11" t="s">
        <v>78</v>
      </c>
      <c r="B30" s="15">
        <v>10604011020000110</v>
      </c>
      <c r="C30" s="12"/>
      <c r="D30" s="12"/>
      <c r="E30" s="27" t="e">
        <f t="shared" si="0"/>
        <v>#DIV/0!</v>
      </c>
      <c r="F30" s="27">
        <f>D30/D6</f>
        <v>0</v>
      </c>
      <c r="G30" s="12"/>
      <c r="H30" s="12"/>
      <c r="I30" s="27" t="e">
        <f t="shared" si="1"/>
        <v>#DIV/0!</v>
      </c>
      <c r="J30" s="27">
        <f>H30/H6</f>
        <v>0</v>
      </c>
      <c r="K30" s="32" t="e">
        <f t="shared" si="2"/>
        <v>#DIV/0!</v>
      </c>
    </row>
    <row r="31" spans="1:11" s="4" customFormat="1" ht="16.5" customHeight="1">
      <c r="A31" s="11" t="s">
        <v>59</v>
      </c>
      <c r="B31" s="15">
        <v>10604012020000110</v>
      </c>
      <c r="C31" s="12"/>
      <c r="D31" s="12"/>
      <c r="E31" s="27" t="e">
        <f t="shared" si="0"/>
        <v>#DIV/0!</v>
      </c>
      <c r="F31" s="27">
        <f>D31/D6</f>
        <v>0</v>
      </c>
      <c r="G31" s="12"/>
      <c r="H31" s="12"/>
      <c r="I31" s="27" t="e">
        <f>H31/G31:G32</f>
        <v>#DIV/0!</v>
      </c>
      <c r="J31" s="27">
        <f>H31/H6</f>
        <v>0</v>
      </c>
      <c r="K31" s="32" t="e">
        <f t="shared" si="2"/>
        <v>#DIV/0!</v>
      </c>
    </row>
    <row r="32" spans="1:11" s="4" customFormat="1" ht="19.5" customHeight="1">
      <c r="A32" s="9" t="s">
        <v>62</v>
      </c>
      <c r="B32" s="15">
        <v>10606000000000110</v>
      </c>
      <c r="C32" s="10">
        <f>C33+C34</f>
        <v>8025</v>
      </c>
      <c r="D32" s="10">
        <f>D33+D34</f>
        <v>3798.7</v>
      </c>
      <c r="E32" s="26">
        <f t="shared" si="0"/>
        <v>0.4733582554517134</v>
      </c>
      <c r="F32" s="26">
        <f>D32/D6</f>
        <v>0.11157191067668022</v>
      </c>
      <c r="G32" s="10">
        <f>G33+G34</f>
        <v>7888.400000000001</v>
      </c>
      <c r="H32" s="10">
        <f>H33+H34</f>
        <v>3214.5</v>
      </c>
      <c r="I32" s="26">
        <f aca="true" t="shared" si="3" ref="I32:I65">H32/G32</f>
        <v>0.40749708432635257</v>
      </c>
      <c r="J32" s="26">
        <f>H32/H6</f>
        <v>0.11749461779982237</v>
      </c>
      <c r="K32" s="31">
        <f t="shared" si="2"/>
        <v>1.1817389951780992</v>
      </c>
    </row>
    <row r="33" spans="1:11" s="4" customFormat="1" ht="19.5" customHeight="1">
      <c r="A33" s="11" t="s">
        <v>33</v>
      </c>
      <c r="B33" s="15">
        <v>10606030030000110</v>
      </c>
      <c r="C33" s="12">
        <v>2441.7</v>
      </c>
      <c r="D33" s="12">
        <v>1523.3</v>
      </c>
      <c r="E33" s="27">
        <f t="shared" si="0"/>
        <v>0.6238686161281075</v>
      </c>
      <c r="F33" s="27">
        <f>D33/D6</f>
        <v>0.04474096178529154</v>
      </c>
      <c r="G33" s="12">
        <v>6256.6</v>
      </c>
      <c r="H33" s="12">
        <v>1424.4</v>
      </c>
      <c r="I33" s="27">
        <f t="shared" si="3"/>
        <v>0.22766358725186203</v>
      </c>
      <c r="J33" s="27">
        <f>H33/H6</f>
        <v>0.05206387730411168</v>
      </c>
      <c r="K33" s="32">
        <f t="shared" si="2"/>
        <v>1.069432743611345</v>
      </c>
    </row>
    <row r="34" spans="1:11" s="4" customFormat="1" ht="19.5" customHeight="1">
      <c r="A34" s="11" t="s">
        <v>85</v>
      </c>
      <c r="B34" s="15">
        <v>10606040000000110</v>
      </c>
      <c r="C34" s="12">
        <v>5583.3</v>
      </c>
      <c r="D34" s="12">
        <v>2275.4</v>
      </c>
      <c r="E34" s="27">
        <f t="shared" si="0"/>
        <v>0.407536761413501</v>
      </c>
      <c r="F34" s="27">
        <f>D34/D6</f>
        <v>0.06683094889138869</v>
      </c>
      <c r="G34" s="12">
        <v>1631.8</v>
      </c>
      <c r="H34" s="12">
        <v>1790.1</v>
      </c>
      <c r="I34" s="27">
        <f t="shared" si="3"/>
        <v>1.0970094374310577</v>
      </c>
      <c r="J34" s="27">
        <f>H34/H6</f>
        <v>0.0654307404957107</v>
      </c>
      <c r="K34" s="32">
        <f t="shared" si="2"/>
        <v>1.2711021730629575</v>
      </c>
    </row>
    <row r="35" spans="1:11" s="4" customFormat="1" ht="19.5" customHeight="1">
      <c r="A35" s="7" t="s">
        <v>36</v>
      </c>
      <c r="B35" s="15">
        <v>10800000000000000</v>
      </c>
      <c r="C35" s="8">
        <f>C36+C38</f>
        <v>730</v>
      </c>
      <c r="D35" s="8">
        <f>D36+D38</f>
        <v>517.9</v>
      </c>
      <c r="E35" s="25">
        <f t="shared" si="0"/>
        <v>0.7094520547945206</v>
      </c>
      <c r="F35" s="25">
        <f>D35/D6</f>
        <v>0.015211280843302363</v>
      </c>
      <c r="G35" s="8">
        <f>G36+G38</f>
        <v>877</v>
      </c>
      <c r="H35" s="8">
        <f>H36+H38</f>
        <v>422.1</v>
      </c>
      <c r="I35" s="25">
        <f t="shared" si="3"/>
        <v>0.4812998859749145</v>
      </c>
      <c r="J35" s="25">
        <f>H35/H6</f>
        <v>0.015428364651829219</v>
      </c>
      <c r="K35" s="30">
        <f t="shared" si="2"/>
        <v>1.2269604359156596</v>
      </c>
    </row>
    <row r="36" spans="1:11" s="4" customFormat="1" ht="37.5" customHeight="1">
      <c r="A36" s="9" t="s">
        <v>47</v>
      </c>
      <c r="B36" s="15">
        <v>10803000010000110</v>
      </c>
      <c r="C36" s="10">
        <f>C37</f>
        <v>700</v>
      </c>
      <c r="D36" s="10">
        <f>D37</f>
        <v>479.2</v>
      </c>
      <c r="E36" s="26">
        <f t="shared" si="0"/>
        <v>0.6845714285714286</v>
      </c>
      <c r="F36" s="26">
        <f>D36/D6</f>
        <v>0.014074620158545072</v>
      </c>
      <c r="G36" s="10">
        <f>G37</f>
        <v>850</v>
      </c>
      <c r="H36" s="10">
        <f>H37</f>
        <v>421.3</v>
      </c>
      <c r="I36" s="26">
        <f t="shared" si="3"/>
        <v>0.49564705882352944</v>
      </c>
      <c r="J36" s="26">
        <f>H36/H6</f>
        <v>0.01539912349636496</v>
      </c>
      <c r="K36" s="31">
        <f t="shared" si="2"/>
        <v>1.1374317588416805</v>
      </c>
    </row>
    <row r="37" spans="1:11" s="4" customFormat="1" ht="61.5" customHeight="1">
      <c r="A37" s="11" t="s">
        <v>66</v>
      </c>
      <c r="B37" s="15">
        <v>10803010010000110</v>
      </c>
      <c r="C37" s="12">
        <v>700</v>
      </c>
      <c r="D37" s="12">
        <v>479.2</v>
      </c>
      <c r="E37" s="27">
        <f t="shared" si="0"/>
        <v>0.6845714285714286</v>
      </c>
      <c r="F37" s="27">
        <f>D37/D6</f>
        <v>0.014074620158545072</v>
      </c>
      <c r="G37" s="12">
        <v>850</v>
      </c>
      <c r="H37" s="12">
        <v>421.3</v>
      </c>
      <c r="I37" s="27">
        <f t="shared" si="3"/>
        <v>0.49564705882352944</v>
      </c>
      <c r="J37" s="27">
        <f>H37/H6</f>
        <v>0.01539912349636496</v>
      </c>
      <c r="K37" s="32">
        <f t="shared" si="2"/>
        <v>1.1374317588416805</v>
      </c>
    </row>
    <row r="38" spans="1:11" s="4" customFormat="1" ht="49.5" customHeight="1">
      <c r="A38" s="9" t="s">
        <v>39</v>
      </c>
      <c r="B38" s="15">
        <v>10804000010000110</v>
      </c>
      <c r="C38" s="10">
        <f>C39</f>
        <v>30</v>
      </c>
      <c r="D38" s="10">
        <f>D39</f>
        <v>38.7</v>
      </c>
      <c r="E38" s="26">
        <f aca="true" t="shared" si="4" ref="E38:E71">D38/C38</f>
        <v>1.29</v>
      </c>
      <c r="F38" s="26">
        <f>D38/D6</f>
        <v>0.001136660684757292</v>
      </c>
      <c r="G38" s="10">
        <f>G39</f>
        <v>27</v>
      </c>
      <c r="H38" s="10">
        <f>H39</f>
        <v>0.8</v>
      </c>
      <c r="I38" s="26">
        <f t="shared" si="3"/>
        <v>0.02962962962962963</v>
      </c>
      <c r="J38" s="26">
        <f>H38/H6</f>
        <v>2.9241155464258176E-05</v>
      </c>
      <c r="K38" s="31">
        <f aca="true" t="shared" si="5" ref="K38:K71">D38/H38</f>
        <v>48.375</v>
      </c>
    </row>
    <row r="39" spans="1:11" s="4" customFormat="1" ht="85.5" customHeight="1">
      <c r="A39" s="11" t="s">
        <v>6</v>
      </c>
      <c r="B39" s="15">
        <v>10804020010000110</v>
      </c>
      <c r="C39" s="12">
        <v>30</v>
      </c>
      <c r="D39" s="12">
        <v>38.7</v>
      </c>
      <c r="E39" s="27">
        <f t="shared" si="4"/>
        <v>1.29</v>
      </c>
      <c r="F39" s="27">
        <f>D39/D6</f>
        <v>0.001136660684757292</v>
      </c>
      <c r="G39" s="12">
        <v>27</v>
      </c>
      <c r="H39" s="12">
        <v>0.8</v>
      </c>
      <c r="I39" s="27">
        <f t="shared" si="3"/>
        <v>0.02962962962962963</v>
      </c>
      <c r="J39" s="27">
        <f>H39/H6</f>
        <v>2.9241155464258176E-05</v>
      </c>
      <c r="K39" s="32">
        <f t="shared" si="5"/>
        <v>48.375</v>
      </c>
    </row>
    <row r="40" spans="1:11" s="4" customFormat="1" ht="61.5" customHeight="1">
      <c r="A40" s="7" t="s">
        <v>24</v>
      </c>
      <c r="B40" s="15">
        <v>10900000000000000</v>
      </c>
      <c r="C40" s="8">
        <f>C41</f>
        <v>0</v>
      </c>
      <c r="D40" s="8">
        <f>D41</f>
        <v>0</v>
      </c>
      <c r="E40" s="25" t="e">
        <f t="shared" si="4"/>
        <v>#DIV/0!</v>
      </c>
      <c r="F40" s="25">
        <f>D40/D6</f>
        <v>0</v>
      </c>
      <c r="G40" s="8">
        <f>G41</f>
        <v>0</v>
      </c>
      <c r="H40" s="8">
        <f>H41</f>
        <v>0</v>
      </c>
      <c r="I40" s="25" t="e">
        <f t="shared" si="3"/>
        <v>#DIV/0!</v>
      </c>
      <c r="J40" s="25">
        <f>H40/H6</f>
        <v>0</v>
      </c>
      <c r="K40" s="30" t="e">
        <f t="shared" si="5"/>
        <v>#DIV/0!</v>
      </c>
    </row>
    <row r="41" spans="1:11" s="4" customFormat="1" ht="19.5" customHeight="1">
      <c r="A41" s="9" t="s">
        <v>23</v>
      </c>
      <c r="B41" s="15">
        <v>10904000000000110</v>
      </c>
      <c r="C41" s="10">
        <f>C42</f>
        <v>0</v>
      </c>
      <c r="D41" s="10">
        <f>D42</f>
        <v>0</v>
      </c>
      <c r="E41" s="26" t="e">
        <f t="shared" si="4"/>
        <v>#DIV/0!</v>
      </c>
      <c r="F41" s="26">
        <f>D41/D6</f>
        <v>0</v>
      </c>
      <c r="G41" s="10">
        <f>G42</f>
        <v>0</v>
      </c>
      <c r="H41" s="10">
        <f>H42</f>
        <v>0</v>
      </c>
      <c r="I41" s="26" t="e">
        <f t="shared" si="3"/>
        <v>#DIV/0!</v>
      </c>
      <c r="J41" s="26">
        <f>H41/H6</f>
        <v>0</v>
      </c>
      <c r="K41" s="31" t="e">
        <f t="shared" si="5"/>
        <v>#DIV/0!</v>
      </c>
    </row>
    <row r="42" spans="1:11" s="4" customFormat="1" ht="24.75" customHeight="1">
      <c r="A42" s="11" t="s">
        <v>18</v>
      </c>
      <c r="B42" s="15">
        <v>10904053050000100</v>
      </c>
      <c r="C42" s="12"/>
      <c r="D42" s="13"/>
      <c r="E42" s="27" t="e">
        <f t="shared" si="4"/>
        <v>#DIV/0!</v>
      </c>
      <c r="F42" s="27">
        <f>D42/D6</f>
        <v>0</v>
      </c>
      <c r="G42" s="12"/>
      <c r="H42" s="13"/>
      <c r="I42" s="27" t="e">
        <f t="shared" si="3"/>
        <v>#DIV/0!</v>
      </c>
      <c r="J42" s="27">
        <f>H42/H6</f>
        <v>0</v>
      </c>
      <c r="K42" s="32" t="e">
        <f t="shared" si="5"/>
        <v>#DIV/0!</v>
      </c>
    </row>
    <row r="43" spans="1:11" s="4" customFormat="1" ht="76.5" customHeight="1">
      <c r="A43" s="7" t="s">
        <v>74</v>
      </c>
      <c r="B43" s="15">
        <v>11100000000000000</v>
      </c>
      <c r="C43" s="8">
        <f>C44</f>
        <v>463.3</v>
      </c>
      <c r="D43" s="8">
        <f>D44</f>
        <v>479.79999999999995</v>
      </c>
      <c r="E43" s="25">
        <f t="shared" si="4"/>
        <v>1.0356140729548886</v>
      </c>
      <c r="F43" s="25">
        <f>D43/D6</f>
        <v>0.014092242804820377</v>
      </c>
      <c r="G43" s="8">
        <f>G44</f>
        <v>635</v>
      </c>
      <c r="H43" s="8">
        <f>H44</f>
        <v>420.8</v>
      </c>
      <c r="I43" s="25">
        <f t="shared" si="3"/>
        <v>0.6626771653543307</v>
      </c>
      <c r="J43" s="25">
        <f>J45+J47</f>
        <v>0.0153808477741998</v>
      </c>
      <c r="K43" s="30">
        <f t="shared" si="5"/>
        <v>1.140209125475285</v>
      </c>
    </row>
    <row r="44" spans="1:11" s="4" customFormat="1" ht="109.5" customHeight="1">
      <c r="A44" s="9" t="s">
        <v>71</v>
      </c>
      <c r="B44" s="15">
        <v>11105000000000120</v>
      </c>
      <c r="C44" s="10">
        <f>C45+C46+C47</f>
        <v>463.3</v>
      </c>
      <c r="D44" s="10">
        <f>D45+D46+D47</f>
        <v>479.79999999999995</v>
      </c>
      <c r="E44" s="26">
        <f t="shared" si="4"/>
        <v>1.0356140729548886</v>
      </c>
      <c r="F44" s="26">
        <f>D44/D6</f>
        <v>0.014092242804820377</v>
      </c>
      <c r="G44" s="10">
        <f>G45+G47</f>
        <v>635</v>
      </c>
      <c r="H44" s="10">
        <f>H45+H47</f>
        <v>420.8</v>
      </c>
      <c r="I44" s="26">
        <f t="shared" si="3"/>
        <v>0.6626771653543307</v>
      </c>
      <c r="J44" s="26">
        <f>H44/H6</f>
        <v>0.0153808477741998</v>
      </c>
      <c r="K44" s="31">
        <f t="shared" si="5"/>
        <v>1.140209125475285</v>
      </c>
    </row>
    <row r="45" spans="1:11" s="4" customFormat="1" ht="73.5" customHeight="1">
      <c r="A45" s="11" t="s">
        <v>53</v>
      </c>
      <c r="B45" s="15">
        <v>11105013000000100</v>
      </c>
      <c r="C45" s="12">
        <v>195</v>
      </c>
      <c r="D45" s="12">
        <v>231.4</v>
      </c>
      <c r="E45" s="27">
        <f t="shared" si="4"/>
        <v>1.1866666666666668</v>
      </c>
      <c r="F45" s="27">
        <f>D45/D6</f>
        <v>0.006796467246843342</v>
      </c>
      <c r="G45" s="12">
        <v>441</v>
      </c>
      <c r="H45" s="12">
        <v>309.3</v>
      </c>
      <c r="I45" s="27">
        <f t="shared" si="3"/>
        <v>0.7013605442176871</v>
      </c>
      <c r="J45" s="27">
        <f>H45/H6</f>
        <v>0.011305361731368816</v>
      </c>
      <c r="K45" s="32">
        <f t="shared" si="5"/>
        <v>0.7481409634658908</v>
      </c>
    </row>
    <row r="46" spans="1:11" s="4" customFormat="1" ht="73.5" customHeight="1">
      <c r="A46" s="11" t="s">
        <v>210</v>
      </c>
      <c r="B46" s="15">
        <v>11105025050000100</v>
      </c>
      <c r="C46" s="12">
        <v>89.3</v>
      </c>
      <c r="D46" s="12">
        <v>89.3</v>
      </c>
      <c r="E46" s="27"/>
      <c r="F46" s="27"/>
      <c r="G46" s="12"/>
      <c r="H46" s="12"/>
      <c r="I46" s="27"/>
      <c r="J46" s="27"/>
      <c r="K46" s="32"/>
    </row>
    <row r="47" spans="1:11" s="4" customFormat="1" ht="85.5" customHeight="1">
      <c r="A47" s="11" t="s">
        <v>56</v>
      </c>
      <c r="B47" s="15">
        <v>11105030000000120</v>
      </c>
      <c r="C47" s="12">
        <v>179</v>
      </c>
      <c r="D47" s="12">
        <v>159.1</v>
      </c>
      <c r="E47" s="27">
        <f t="shared" si="4"/>
        <v>0.888826815642458</v>
      </c>
      <c r="F47" s="27">
        <f>D47/D6</f>
        <v>0.004672938370668867</v>
      </c>
      <c r="G47" s="12">
        <v>194</v>
      </c>
      <c r="H47" s="12">
        <v>111.5</v>
      </c>
      <c r="I47" s="27">
        <f t="shared" si="3"/>
        <v>0.5747422680412371</v>
      </c>
      <c r="J47" s="27">
        <f>H47/H6</f>
        <v>0.004075486042830983</v>
      </c>
      <c r="K47" s="32">
        <f t="shared" si="5"/>
        <v>1.4269058295964125</v>
      </c>
    </row>
    <row r="48" spans="1:11" s="4" customFormat="1" ht="31.5" customHeight="1">
      <c r="A48" s="7" t="s">
        <v>84</v>
      </c>
      <c r="B48" s="15">
        <v>11200000000000000</v>
      </c>
      <c r="C48" s="8">
        <f>C49</f>
        <v>33</v>
      </c>
      <c r="D48" s="8">
        <f>D49</f>
        <v>25.700000000000003</v>
      </c>
      <c r="E48" s="25">
        <f t="shared" si="4"/>
        <v>0.7787878787878789</v>
      </c>
      <c r="F48" s="25">
        <f>D48/D6</f>
        <v>0.0007548366821256436</v>
      </c>
      <c r="G48" s="8">
        <f>G49</f>
        <v>40.2</v>
      </c>
      <c r="H48" s="8">
        <f>H49</f>
        <v>34.3</v>
      </c>
      <c r="I48" s="25">
        <f t="shared" si="3"/>
        <v>0.853233830845771</v>
      </c>
      <c r="J48" s="25">
        <f>H48/H6</f>
        <v>0.001253714540530069</v>
      </c>
      <c r="K48" s="30">
        <f t="shared" si="5"/>
        <v>0.7492711370262393</v>
      </c>
    </row>
    <row r="49" spans="1:11" s="4" customFormat="1" ht="24.75" customHeight="1">
      <c r="A49" s="9" t="s">
        <v>25</v>
      </c>
      <c r="B49" s="15">
        <v>11201000010000120</v>
      </c>
      <c r="C49" s="10">
        <f>C50+C51+C52</f>
        <v>33</v>
      </c>
      <c r="D49" s="10">
        <f>D50+D51+D52</f>
        <v>25.700000000000003</v>
      </c>
      <c r="E49" s="26">
        <f t="shared" si="4"/>
        <v>0.7787878787878789</v>
      </c>
      <c r="F49" s="26">
        <f>D49/D6</f>
        <v>0.0007548366821256436</v>
      </c>
      <c r="G49" s="10">
        <f>G50+G51+G52</f>
        <v>40.2</v>
      </c>
      <c r="H49" s="10">
        <f>H50+H51+H52</f>
        <v>34.3</v>
      </c>
      <c r="I49" s="26">
        <f t="shared" si="3"/>
        <v>0.853233830845771</v>
      </c>
      <c r="J49" s="26">
        <f>H49/H6</f>
        <v>0.001253714540530069</v>
      </c>
      <c r="K49" s="31">
        <f t="shared" si="5"/>
        <v>0.7492711370262393</v>
      </c>
    </row>
    <row r="50" spans="1:11" s="4" customFormat="1" ht="37.5" customHeight="1">
      <c r="A50" s="11" t="s">
        <v>82</v>
      </c>
      <c r="B50" s="15">
        <v>11201010010000120</v>
      </c>
      <c r="C50" s="12">
        <v>15.1</v>
      </c>
      <c r="D50" s="12">
        <v>6.6</v>
      </c>
      <c r="E50" s="27">
        <f t="shared" si="4"/>
        <v>0.4370860927152318</v>
      </c>
      <c r="F50" s="27">
        <f>D50/D6</f>
        <v>0.00019384910902837536</v>
      </c>
      <c r="G50" s="12">
        <v>15.1</v>
      </c>
      <c r="H50" s="12">
        <v>8.4</v>
      </c>
      <c r="I50" s="27">
        <f t="shared" si="3"/>
        <v>0.5562913907284769</v>
      </c>
      <c r="J50" s="27">
        <f>H50/H6</f>
        <v>0.00030703213237471085</v>
      </c>
      <c r="K50" s="32">
        <f t="shared" si="5"/>
        <v>0.7857142857142856</v>
      </c>
    </row>
    <row r="51" spans="1:11" s="4" customFormat="1" ht="37.5" customHeight="1">
      <c r="A51" s="11" t="s">
        <v>37</v>
      </c>
      <c r="B51" s="15">
        <v>11201020010000120</v>
      </c>
      <c r="C51" s="12">
        <v>1.5</v>
      </c>
      <c r="D51" s="12">
        <v>0</v>
      </c>
      <c r="E51" s="27">
        <f t="shared" si="4"/>
        <v>0</v>
      </c>
      <c r="F51" s="27">
        <f>D51/D6</f>
        <v>0</v>
      </c>
      <c r="G51" s="12">
        <v>1.3</v>
      </c>
      <c r="H51" s="12">
        <v>-0.9</v>
      </c>
      <c r="I51" s="27">
        <f t="shared" si="3"/>
        <v>-0.6923076923076923</v>
      </c>
      <c r="J51" s="27">
        <f>H51/H6</f>
        <v>-3.2896299897290444E-05</v>
      </c>
      <c r="K51" s="32">
        <f t="shared" si="5"/>
        <v>0</v>
      </c>
    </row>
    <row r="52" spans="1:11" s="4" customFormat="1" ht="24.75" customHeight="1">
      <c r="A52" s="11" t="s">
        <v>26</v>
      </c>
      <c r="B52" s="15">
        <v>11201040010000120</v>
      </c>
      <c r="C52" s="12">
        <v>16.4</v>
      </c>
      <c r="D52" s="12">
        <v>19.1</v>
      </c>
      <c r="E52" s="27">
        <f t="shared" si="4"/>
        <v>1.1646341463414636</v>
      </c>
      <c r="F52" s="27">
        <f>D52/D6</f>
        <v>0.0005609875730972681</v>
      </c>
      <c r="G52" s="12">
        <v>23.8</v>
      </c>
      <c r="H52" s="12">
        <v>26.8</v>
      </c>
      <c r="I52" s="27">
        <f t="shared" si="3"/>
        <v>1.1260504201680672</v>
      </c>
      <c r="J52" s="27">
        <f>H52/H6</f>
        <v>0.000979578708052649</v>
      </c>
      <c r="K52" s="32">
        <f t="shared" si="5"/>
        <v>0.7126865671641791</v>
      </c>
    </row>
    <row r="53" spans="1:11" s="4" customFormat="1" ht="61.5" customHeight="1">
      <c r="A53" s="7" t="s">
        <v>11</v>
      </c>
      <c r="B53" s="15">
        <v>11300000000000000</v>
      </c>
      <c r="C53" s="8">
        <f>C54</f>
        <v>0</v>
      </c>
      <c r="D53" s="8">
        <f>D54</f>
        <v>0</v>
      </c>
      <c r="E53" s="25" t="e">
        <f t="shared" si="4"/>
        <v>#DIV/0!</v>
      </c>
      <c r="F53" s="25">
        <f>D53/D6</f>
        <v>0</v>
      </c>
      <c r="G53" s="8">
        <f>G54</f>
        <v>0</v>
      </c>
      <c r="H53" s="8">
        <f>H54</f>
        <v>0</v>
      </c>
      <c r="I53" s="25" t="e">
        <f t="shared" si="3"/>
        <v>#DIV/0!</v>
      </c>
      <c r="J53" s="25">
        <f>H53/H6</f>
        <v>0</v>
      </c>
      <c r="K53" s="30" t="e">
        <f t="shared" si="5"/>
        <v>#DIV/0!</v>
      </c>
    </row>
    <row r="54" spans="1:11" s="4" customFormat="1" ht="24.75" customHeight="1">
      <c r="A54" s="11" t="s">
        <v>10</v>
      </c>
      <c r="B54" s="15">
        <v>11302990000000130</v>
      </c>
      <c r="C54" s="12"/>
      <c r="D54" s="12"/>
      <c r="E54" s="27" t="e">
        <f t="shared" si="4"/>
        <v>#DIV/0!</v>
      </c>
      <c r="F54" s="27">
        <f>D54/D6</f>
        <v>0</v>
      </c>
      <c r="G54" s="12"/>
      <c r="H54" s="12"/>
      <c r="I54" s="27" t="e">
        <f t="shared" si="3"/>
        <v>#DIV/0!</v>
      </c>
      <c r="J54" s="27">
        <f>H54/H6</f>
        <v>0</v>
      </c>
      <c r="K54" s="32" t="e">
        <f t="shared" si="5"/>
        <v>#DIV/0!</v>
      </c>
    </row>
    <row r="55" spans="1:11" s="4" customFormat="1" ht="46.5" customHeight="1">
      <c r="A55" s="7" t="s">
        <v>75</v>
      </c>
      <c r="B55" s="15">
        <v>11400000000000000</v>
      </c>
      <c r="C55" s="8">
        <f>C56+C58+C60</f>
        <v>2100</v>
      </c>
      <c r="D55" s="8">
        <f>D56+D58+D60</f>
        <v>904.9000000000001</v>
      </c>
      <c r="E55" s="25">
        <f t="shared" si="4"/>
        <v>0.43090476190476196</v>
      </c>
      <c r="F55" s="25">
        <f>D55/D6</f>
        <v>0.026577887690875285</v>
      </c>
      <c r="G55" s="8">
        <f>G56+G58</f>
        <v>5620.7</v>
      </c>
      <c r="H55" s="8">
        <f>H56+H58</f>
        <v>241.70000000000002</v>
      </c>
      <c r="I55" s="25">
        <f t="shared" si="3"/>
        <v>0.04300176134645151</v>
      </c>
      <c r="J55" s="25">
        <f>H55/H6</f>
        <v>0.008834484094639002</v>
      </c>
      <c r="K55" s="30">
        <f t="shared" si="5"/>
        <v>3.7438973934629707</v>
      </c>
    </row>
    <row r="56" spans="1:11" s="4" customFormat="1" ht="97.5" customHeight="1">
      <c r="A56" s="9" t="s">
        <v>58</v>
      </c>
      <c r="B56" s="15">
        <v>11402000000000000</v>
      </c>
      <c r="C56" s="10">
        <f>C57</f>
        <v>1459.7</v>
      </c>
      <c r="D56" s="10">
        <f>D57</f>
        <v>337.1</v>
      </c>
      <c r="E56" s="26">
        <f t="shared" si="4"/>
        <v>0.23093786394464616</v>
      </c>
      <c r="F56" s="26">
        <f>D56/D6</f>
        <v>0.0099009900990099</v>
      </c>
      <c r="G56" s="10">
        <f>G57</f>
        <v>100</v>
      </c>
      <c r="H56" s="10">
        <f>H57</f>
        <v>-21.1</v>
      </c>
      <c r="I56" s="26">
        <f t="shared" si="3"/>
        <v>-0.21100000000000002</v>
      </c>
      <c r="J56" s="26">
        <f>H56/H6</f>
        <v>-0.0007712354753698094</v>
      </c>
      <c r="K56" s="31">
        <f t="shared" si="5"/>
        <v>-15.976303317535544</v>
      </c>
    </row>
    <row r="57" spans="1:11" s="4" customFormat="1" ht="109.5" customHeight="1">
      <c r="A57" s="11" t="s">
        <v>79</v>
      </c>
      <c r="B57" s="15">
        <v>11402053050000400</v>
      </c>
      <c r="C57" s="12">
        <v>1459.7</v>
      </c>
      <c r="D57" s="34">
        <v>337.1</v>
      </c>
      <c r="E57" s="27">
        <f t="shared" si="4"/>
        <v>0.23093786394464616</v>
      </c>
      <c r="F57" s="27">
        <f>D57/D6</f>
        <v>0.0099009900990099</v>
      </c>
      <c r="G57" s="12">
        <v>100</v>
      </c>
      <c r="H57" s="34">
        <v>-21.1</v>
      </c>
      <c r="I57" s="27">
        <f t="shared" si="3"/>
        <v>-0.21100000000000002</v>
      </c>
      <c r="J57" s="27">
        <f>H57/H6</f>
        <v>-0.0007712354753698094</v>
      </c>
      <c r="K57" s="32">
        <f t="shared" si="5"/>
        <v>-15.976303317535544</v>
      </c>
    </row>
    <row r="58" spans="1:11" s="4" customFormat="1" ht="49.5" customHeight="1">
      <c r="A58" s="9" t="s">
        <v>17</v>
      </c>
      <c r="B58" s="15">
        <v>11406000000000430</v>
      </c>
      <c r="C58" s="10">
        <f>C59</f>
        <v>147</v>
      </c>
      <c r="D58" s="10">
        <f>D59</f>
        <v>74.5</v>
      </c>
      <c r="E58" s="26">
        <f t="shared" si="4"/>
        <v>0.5068027210884354</v>
      </c>
      <c r="F58" s="26">
        <f>D58/D6</f>
        <v>0.0021881452458506006</v>
      </c>
      <c r="G58" s="10">
        <f>G59</f>
        <v>5520.7</v>
      </c>
      <c r="H58" s="10">
        <f>H59</f>
        <v>262.8</v>
      </c>
      <c r="I58" s="26">
        <f t="shared" si="3"/>
        <v>0.04760265908308729</v>
      </c>
      <c r="J58" s="26">
        <f>H58/H6</f>
        <v>0.00960571957000881</v>
      </c>
      <c r="K58" s="31">
        <f t="shared" si="5"/>
        <v>0.2834855403348554</v>
      </c>
    </row>
    <row r="59" spans="1:11" s="4" customFormat="1" ht="43.5" customHeight="1">
      <c r="A59" s="16" t="s">
        <v>92</v>
      </c>
      <c r="B59" s="15">
        <v>11406013100000400</v>
      </c>
      <c r="C59" s="12">
        <v>147</v>
      </c>
      <c r="D59" s="12">
        <v>74.5</v>
      </c>
      <c r="E59" s="27">
        <f t="shared" si="4"/>
        <v>0.5068027210884354</v>
      </c>
      <c r="F59" s="27">
        <f>D59/D6</f>
        <v>0.0021881452458506006</v>
      </c>
      <c r="G59" s="12">
        <v>5520.7</v>
      </c>
      <c r="H59" s="12">
        <v>262.8</v>
      </c>
      <c r="I59" s="27">
        <f t="shared" si="3"/>
        <v>0.04760265908308729</v>
      </c>
      <c r="J59" s="27">
        <f>H59/H6</f>
        <v>0.00960571957000881</v>
      </c>
      <c r="K59" s="32">
        <f t="shared" si="5"/>
        <v>0.2834855403348554</v>
      </c>
    </row>
    <row r="60" spans="1:11" s="4" customFormat="1" ht="43.5" customHeight="1">
      <c r="A60" s="16" t="s">
        <v>215</v>
      </c>
      <c r="B60" s="15">
        <v>11406025100000400</v>
      </c>
      <c r="C60" s="12">
        <v>493.3</v>
      </c>
      <c r="D60" s="12">
        <v>493.3</v>
      </c>
      <c r="E60" s="27"/>
      <c r="F60" s="27"/>
      <c r="G60" s="12"/>
      <c r="H60" s="12"/>
      <c r="I60" s="27"/>
      <c r="J60" s="27"/>
      <c r="K60" s="32"/>
    </row>
    <row r="61" spans="1:11" s="4" customFormat="1" ht="31.5" customHeight="1">
      <c r="A61" s="7" t="s">
        <v>34</v>
      </c>
      <c r="B61" s="15">
        <v>11600000000000000</v>
      </c>
      <c r="C61" s="8">
        <f>C62+C65+C66+C68+C72+C73+C74+C75+C76+C77+C78</f>
        <v>876.2</v>
      </c>
      <c r="D61" s="8">
        <f>D62+D65+D66+D68+D72+D73+D74+D75+D76+D77+D78</f>
        <v>705.4</v>
      </c>
      <c r="E61" s="25">
        <f t="shared" si="4"/>
        <v>0.8050673362246061</v>
      </c>
      <c r="F61" s="25">
        <f>D61/D6</f>
        <v>0.020718357804335754</v>
      </c>
      <c r="G61" s="8">
        <f>G62+G65+G66+G68+G72+G73+G74+G75+G76+G77+G78</f>
        <v>1017</v>
      </c>
      <c r="H61" s="8">
        <f>H62+H65+H66+H68+H72+H73+H74+H75+H76+H77+H78</f>
        <v>779</v>
      </c>
      <c r="I61" s="25">
        <f t="shared" si="3"/>
        <v>0.7659783677482792</v>
      </c>
      <c r="J61" s="25">
        <f>J62+J65+J66+J68+J72+J73+J74+J75+J76+J77+J78</f>
        <v>0.028473575133321397</v>
      </c>
      <c r="K61" s="30">
        <f t="shared" si="5"/>
        <v>0.9055198973042362</v>
      </c>
    </row>
    <row r="62" spans="1:11" s="4" customFormat="1" ht="37.5" customHeight="1">
      <c r="A62" s="9" t="s">
        <v>13</v>
      </c>
      <c r="B62" s="15">
        <v>11603000000000140</v>
      </c>
      <c r="C62" s="10">
        <f>C63+C64</f>
        <v>8</v>
      </c>
      <c r="D62" s="10">
        <f>D63+D64</f>
        <v>24.400000000000002</v>
      </c>
      <c r="E62" s="26">
        <f t="shared" si="4"/>
        <v>3.0500000000000003</v>
      </c>
      <c r="F62" s="26">
        <f>D62/D6</f>
        <v>0.0007166542818624787</v>
      </c>
      <c r="G62" s="10">
        <f>G63+G64</f>
        <v>14</v>
      </c>
      <c r="H62" s="10">
        <f>H63+H64</f>
        <v>5.6</v>
      </c>
      <c r="I62" s="26">
        <f t="shared" si="3"/>
        <v>0.39999999999999997</v>
      </c>
      <c r="J62" s="26">
        <f>H62/H6</f>
        <v>0.0002046880882498072</v>
      </c>
      <c r="K62" s="31">
        <f t="shared" si="5"/>
        <v>4.357142857142858</v>
      </c>
    </row>
    <row r="63" spans="1:11" s="4" customFormat="1" ht="85.5" customHeight="1">
      <c r="A63" s="11" t="s">
        <v>20</v>
      </c>
      <c r="B63" s="15">
        <v>11603010010000140</v>
      </c>
      <c r="C63" s="12">
        <v>4</v>
      </c>
      <c r="D63" s="12">
        <v>21.8</v>
      </c>
      <c r="E63" s="27">
        <f t="shared" si="4"/>
        <v>5.45</v>
      </c>
      <c r="F63" s="27">
        <f>D63/D6</f>
        <v>0.0006402894813361489</v>
      </c>
      <c r="G63" s="12">
        <v>10</v>
      </c>
      <c r="H63" s="12">
        <v>4.2</v>
      </c>
      <c r="I63" s="27">
        <f t="shared" si="3"/>
        <v>0.42000000000000004</v>
      </c>
      <c r="J63" s="27">
        <f>H63/H6</f>
        <v>0.00015351606618735543</v>
      </c>
      <c r="K63" s="32">
        <f t="shared" si="5"/>
        <v>5.190476190476191</v>
      </c>
    </row>
    <row r="64" spans="1:11" s="4" customFormat="1" ht="61.5" customHeight="1">
      <c r="A64" s="11" t="s">
        <v>61</v>
      </c>
      <c r="B64" s="15">
        <v>11603030010000140</v>
      </c>
      <c r="C64" s="12">
        <v>4</v>
      </c>
      <c r="D64" s="12">
        <v>2.6</v>
      </c>
      <c r="E64" s="27">
        <f t="shared" si="4"/>
        <v>0.65</v>
      </c>
      <c r="F64" s="27">
        <f>D64/D6</f>
        <v>7.636480052632969E-05</v>
      </c>
      <c r="G64" s="12">
        <v>4</v>
      </c>
      <c r="H64" s="12">
        <v>1.4</v>
      </c>
      <c r="I64" s="27">
        <f t="shared" si="3"/>
        <v>0.35</v>
      </c>
      <c r="J64" s="27">
        <f>H64/H6</f>
        <v>5.11720220624518E-05</v>
      </c>
      <c r="K64" s="32">
        <f t="shared" si="5"/>
        <v>1.8571428571428574</v>
      </c>
    </row>
    <row r="65" spans="1:11" s="4" customFormat="1" ht="73.5" customHeight="1">
      <c r="A65" s="9" t="s">
        <v>5</v>
      </c>
      <c r="B65" s="15">
        <v>11606000010000140</v>
      </c>
      <c r="C65" s="10">
        <v>37</v>
      </c>
      <c r="D65" s="10">
        <v>0</v>
      </c>
      <c r="E65" s="26">
        <f t="shared" si="4"/>
        <v>0</v>
      </c>
      <c r="F65" s="26">
        <f>D65/D6</f>
        <v>0</v>
      </c>
      <c r="G65" s="10">
        <v>45</v>
      </c>
      <c r="H65" s="10">
        <v>7</v>
      </c>
      <c r="I65" s="26">
        <f t="shared" si="3"/>
        <v>0.15555555555555556</v>
      </c>
      <c r="J65" s="26">
        <f>H65/H6</f>
        <v>0.000255860110312259</v>
      </c>
      <c r="K65" s="31">
        <f t="shared" si="5"/>
        <v>0</v>
      </c>
    </row>
    <row r="66" spans="1:11" s="4" customFormat="1" ht="73.5" customHeight="1">
      <c r="A66" s="9" t="s">
        <v>35</v>
      </c>
      <c r="B66" s="15">
        <v>11608000010000140</v>
      </c>
      <c r="C66" s="10">
        <f>C67</f>
        <v>52</v>
      </c>
      <c r="D66" s="10">
        <f>D67</f>
        <v>62</v>
      </c>
      <c r="E66" s="26">
        <f t="shared" si="4"/>
        <v>1.1923076923076923</v>
      </c>
      <c r="F66" s="26">
        <f>D66/D6</f>
        <v>0.001821006781781708</v>
      </c>
      <c r="G66" s="10">
        <f>G67</f>
        <v>52</v>
      </c>
      <c r="H66" s="10">
        <f>H67</f>
        <v>60.5</v>
      </c>
      <c r="I66" s="26">
        <f aca="true" t="shared" si="6" ref="I66:I83">H66/G66</f>
        <v>1.1634615384615385</v>
      </c>
      <c r="J66" s="26">
        <f>H66/H6</f>
        <v>0.0022113623819845244</v>
      </c>
      <c r="K66" s="31">
        <f t="shared" si="5"/>
        <v>1.024793388429752</v>
      </c>
    </row>
    <row r="67" spans="1:11" s="4" customFormat="1" ht="61.5" customHeight="1">
      <c r="A67" s="11" t="s">
        <v>52</v>
      </c>
      <c r="B67" s="15">
        <v>11608010010000140</v>
      </c>
      <c r="C67" s="12">
        <v>52</v>
      </c>
      <c r="D67" s="12">
        <v>62</v>
      </c>
      <c r="E67" s="27">
        <f t="shared" si="4"/>
        <v>1.1923076923076923</v>
      </c>
      <c r="F67" s="27">
        <f>D67/D6</f>
        <v>0.001821006781781708</v>
      </c>
      <c r="G67" s="12">
        <v>52</v>
      </c>
      <c r="H67" s="12">
        <v>60.5</v>
      </c>
      <c r="I67" s="27">
        <f t="shared" si="6"/>
        <v>1.1634615384615385</v>
      </c>
      <c r="J67" s="27">
        <f>H67/H6</f>
        <v>0.0022113623819845244</v>
      </c>
      <c r="K67" s="32">
        <f t="shared" si="5"/>
        <v>1.024793388429752</v>
      </c>
    </row>
    <row r="68" spans="1:11" s="4" customFormat="1" ht="133.5" customHeight="1">
      <c r="A68" s="9" t="s">
        <v>81</v>
      </c>
      <c r="B68" s="15">
        <v>11625000000000140</v>
      </c>
      <c r="C68" s="10">
        <f>C69+C70+C71</f>
        <v>50</v>
      </c>
      <c r="D68" s="10">
        <f>D69+D70+D71</f>
        <v>90.5</v>
      </c>
      <c r="E68" s="26">
        <f t="shared" si="4"/>
        <v>1.81</v>
      </c>
      <c r="F68" s="26">
        <f>D68/D6</f>
        <v>0.0026580824798587833</v>
      </c>
      <c r="G68" s="10">
        <f>G69+G70+G71</f>
        <v>105</v>
      </c>
      <c r="H68" s="10">
        <f>H69+H70+H71</f>
        <v>92</v>
      </c>
      <c r="I68" s="26">
        <f t="shared" si="6"/>
        <v>0.8761904761904762</v>
      </c>
      <c r="J68" s="26">
        <f>H68/H6</f>
        <v>0.0033627328783896898</v>
      </c>
      <c r="K68" s="31">
        <f t="shared" si="5"/>
        <v>0.9836956521739131</v>
      </c>
    </row>
    <row r="69" spans="1:11" s="4" customFormat="1" ht="49.5" customHeight="1">
      <c r="A69" s="11" t="s">
        <v>77</v>
      </c>
      <c r="B69" s="15">
        <v>11625030010000140</v>
      </c>
      <c r="C69" s="12"/>
      <c r="D69" s="12"/>
      <c r="E69" s="27" t="e">
        <f t="shared" si="4"/>
        <v>#DIV/0!</v>
      </c>
      <c r="F69" s="27">
        <f>D69/D6</f>
        <v>0</v>
      </c>
      <c r="G69" s="12"/>
      <c r="H69" s="12"/>
      <c r="I69" s="27" t="e">
        <f t="shared" si="6"/>
        <v>#DIV/0!</v>
      </c>
      <c r="J69" s="27">
        <f>H69/H6</f>
        <v>0</v>
      </c>
      <c r="K69" s="32" t="e">
        <f t="shared" si="5"/>
        <v>#DIV/0!</v>
      </c>
    </row>
    <row r="70" spans="1:11" s="4" customFormat="1" ht="37.5" customHeight="1">
      <c r="A70" s="11" t="s">
        <v>27</v>
      </c>
      <c r="B70" s="15">
        <v>11625050010000140</v>
      </c>
      <c r="C70" s="12">
        <v>50</v>
      </c>
      <c r="D70" s="12">
        <v>40</v>
      </c>
      <c r="E70" s="27">
        <f t="shared" si="4"/>
        <v>0.8</v>
      </c>
      <c r="F70" s="27">
        <f>D70/D6</f>
        <v>0.0011748430850204567</v>
      </c>
      <c r="G70" s="12">
        <v>65</v>
      </c>
      <c r="H70" s="12">
        <v>52</v>
      </c>
      <c r="I70" s="27">
        <f t="shared" si="6"/>
        <v>0.8</v>
      </c>
      <c r="J70" s="27">
        <f>H70/H6</f>
        <v>0.0019006751051767812</v>
      </c>
      <c r="K70" s="32">
        <f t="shared" si="5"/>
        <v>0.7692307692307693</v>
      </c>
    </row>
    <row r="71" spans="1:11" s="4" customFormat="1" ht="24.75" customHeight="1">
      <c r="A71" s="11" t="s">
        <v>68</v>
      </c>
      <c r="B71" s="15">
        <v>11625060010000140</v>
      </c>
      <c r="C71" s="12"/>
      <c r="D71" s="12">
        <v>50.5</v>
      </c>
      <c r="E71" s="27" t="e">
        <f t="shared" si="4"/>
        <v>#DIV/0!</v>
      </c>
      <c r="F71" s="27">
        <f>D71/D6</f>
        <v>0.0014832393948383267</v>
      </c>
      <c r="G71" s="12">
        <v>40</v>
      </c>
      <c r="H71" s="12">
        <v>40</v>
      </c>
      <c r="I71" s="27">
        <f t="shared" si="6"/>
        <v>1</v>
      </c>
      <c r="J71" s="27">
        <f>H71/H6</f>
        <v>0.0014620577732129087</v>
      </c>
      <c r="K71" s="32">
        <f t="shared" si="5"/>
        <v>1.2625</v>
      </c>
    </row>
    <row r="72" spans="1:11" s="4" customFormat="1" ht="48" customHeight="1">
      <c r="A72" s="9" t="s">
        <v>83</v>
      </c>
      <c r="B72" s="15">
        <v>11627000010000140</v>
      </c>
      <c r="C72" s="10"/>
      <c r="D72" s="10"/>
      <c r="E72" s="26" t="e">
        <f aca="true" t="shared" si="7" ref="E72:E83">D72/C72</f>
        <v>#DIV/0!</v>
      </c>
      <c r="F72" s="26">
        <f>D72/D6</f>
        <v>0</v>
      </c>
      <c r="G72" s="10">
        <v>50</v>
      </c>
      <c r="H72" s="10">
        <v>0</v>
      </c>
      <c r="I72" s="26">
        <f t="shared" si="6"/>
        <v>0</v>
      </c>
      <c r="J72" s="26">
        <f>H72/H6</f>
        <v>0</v>
      </c>
      <c r="K72" s="31" t="e">
        <f aca="true" t="shared" si="8" ref="K72:K83">D72/H72</f>
        <v>#DIV/0!</v>
      </c>
    </row>
    <row r="73" spans="1:11" s="4" customFormat="1" ht="73.5" customHeight="1">
      <c r="A73" s="9" t="s">
        <v>76</v>
      </c>
      <c r="B73" s="15">
        <v>11628000010000140</v>
      </c>
      <c r="C73" s="10">
        <v>182</v>
      </c>
      <c r="D73" s="10">
        <v>41</v>
      </c>
      <c r="E73" s="26">
        <f t="shared" si="7"/>
        <v>0.22527472527472528</v>
      </c>
      <c r="F73" s="26">
        <f>D73/D6</f>
        <v>0.0012042141621459682</v>
      </c>
      <c r="G73" s="10">
        <v>131.5</v>
      </c>
      <c r="H73" s="10">
        <v>169.5</v>
      </c>
      <c r="I73" s="26">
        <f t="shared" si="6"/>
        <v>1.2889733840304183</v>
      </c>
      <c r="J73" s="26">
        <f>H73/H6</f>
        <v>0.006195469813989701</v>
      </c>
      <c r="K73" s="31">
        <f t="shared" si="8"/>
        <v>0.24188790560471976</v>
      </c>
    </row>
    <row r="74" spans="1:11" s="4" customFormat="1" ht="85.5" customHeight="1">
      <c r="A74" s="11" t="s">
        <v>0</v>
      </c>
      <c r="B74" s="15">
        <v>11633050050000140</v>
      </c>
      <c r="C74" s="12">
        <v>48</v>
      </c>
      <c r="D74" s="12">
        <v>30</v>
      </c>
      <c r="E74" s="27">
        <f t="shared" si="7"/>
        <v>0.625</v>
      </c>
      <c r="F74" s="27">
        <f>D74/D6</f>
        <v>0.0008811323137653426</v>
      </c>
      <c r="G74" s="12">
        <v>45</v>
      </c>
      <c r="H74" s="12">
        <v>0</v>
      </c>
      <c r="I74" s="27">
        <f t="shared" si="6"/>
        <v>0</v>
      </c>
      <c r="J74" s="27">
        <f>H74/H6</f>
        <v>0</v>
      </c>
      <c r="K74" s="32" t="e">
        <f t="shared" si="8"/>
        <v>#DIV/0!</v>
      </c>
    </row>
    <row r="75" spans="1:11" s="4" customFormat="1" ht="85.5" customHeight="1">
      <c r="A75" s="11" t="s">
        <v>41</v>
      </c>
      <c r="B75" s="15">
        <v>11633050100000140</v>
      </c>
      <c r="C75" s="12">
        <v>0</v>
      </c>
      <c r="D75" s="12">
        <v>3</v>
      </c>
      <c r="E75" s="27" t="e">
        <f t="shared" si="7"/>
        <v>#DIV/0!</v>
      </c>
      <c r="F75" s="27">
        <f>D75/D6</f>
        <v>8.811323137653425E-05</v>
      </c>
      <c r="G75" s="12">
        <v>0</v>
      </c>
      <c r="H75" s="12">
        <v>6</v>
      </c>
      <c r="I75" s="27" t="e">
        <f t="shared" si="6"/>
        <v>#DIV/0!</v>
      </c>
      <c r="J75" s="27">
        <f>H75/H6</f>
        <v>0.0002193086659819363</v>
      </c>
      <c r="K75" s="32">
        <f t="shared" si="8"/>
        <v>0.5</v>
      </c>
    </row>
    <row r="76" spans="1:11" s="4" customFormat="1" ht="85.5" customHeight="1">
      <c r="A76" s="9" t="s">
        <v>54</v>
      </c>
      <c r="B76" s="15">
        <v>11643000010000140</v>
      </c>
      <c r="C76" s="10">
        <v>58</v>
      </c>
      <c r="D76" s="10">
        <v>20.6</v>
      </c>
      <c r="E76" s="26">
        <f t="shared" si="7"/>
        <v>0.3551724137931035</v>
      </c>
      <c r="F76" s="26">
        <f>D76/D6</f>
        <v>0.0006050441887855353</v>
      </c>
      <c r="G76" s="10">
        <v>84.1</v>
      </c>
      <c r="H76" s="10">
        <v>81.5</v>
      </c>
      <c r="I76" s="26">
        <f t="shared" si="6"/>
        <v>0.9690844233055886</v>
      </c>
      <c r="J76" s="26">
        <f>H76/H6</f>
        <v>0.0029789427129213015</v>
      </c>
      <c r="K76" s="31">
        <f t="shared" si="8"/>
        <v>0.25276073619631906</v>
      </c>
    </row>
    <row r="77" spans="1:11" s="4" customFormat="1" ht="73.5" customHeight="1">
      <c r="A77" s="11" t="s">
        <v>67</v>
      </c>
      <c r="B77" s="15">
        <v>11651030020000140</v>
      </c>
      <c r="C77" s="12"/>
      <c r="D77" s="12"/>
      <c r="E77" s="27" t="e">
        <f t="shared" si="7"/>
        <v>#DIV/0!</v>
      </c>
      <c r="F77" s="27">
        <f>D77/D6</f>
        <v>0</v>
      </c>
      <c r="G77" s="12"/>
      <c r="H77" s="12"/>
      <c r="I77" s="27" t="e">
        <f t="shared" si="6"/>
        <v>#DIV/0!</v>
      </c>
      <c r="J77" s="27">
        <f>H77/H6</f>
        <v>0</v>
      </c>
      <c r="K77" s="32" t="e">
        <f t="shared" si="8"/>
        <v>#DIV/0!</v>
      </c>
    </row>
    <row r="78" spans="1:11" s="4" customFormat="1" ht="37.5" customHeight="1">
      <c r="A78" s="9" t="s">
        <v>69</v>
      </c>
      <c r="B78" s="15">
        <v>11690000000000140</v>
      </c>
      <c r="C78" s="10">
        <f>C79</f>
        <v>441.2</v>
      </c>
      <c r="D78" s="10">
        <f>D79</f>
        <v>433.9</v>
      </c>
      <c r="E78" s="26">
        <f t="shared" si="7"/>
        <v>0.9834542157751587</v>
      </c>
      <c r="F78" s="26">
        <f>D78/D6</f>
        <v>0.012744110364759404</v>
      </c>
      <c r="G78" s="10">
        <f>G79</f>
        <v>490.4</v>
      </c>
      <c r="H78" s="10">
        <v>356.9</v>
      </c>
      <c r="I78" s="26">
        <f t="shared" si="6"/>
        <v>0.7277732463295269</v>
      </c>
      <c r="J78" s="26">
        <f>H78/H6</f>
        <v>0.013045210481492178</v>
      </c>
      <c r="K78" s="31">
        <f t="shared" si="8"/>
        <v>1.2157467077612776</v>
      </c>
    </row>
    <row r="79" spans="1:11" s="4" customFormat="1" ht="49.5" customHeight="1">
      <c r="A79" s="11" t="s">
        <v>7</v>
      </c>
      <c r="B79" s="15">
        <v>11690050050000140</v>
      </c>
      <c r="C79" s="12">
        <v>441.2</v>
      </c>
      <c r="D79" s="12">
        <v>433.9</v>
      </c>
      <c r="E79" s="27">
        <f t="shared" si="7"/>
        <v>0.9834542157751587</v>
      </c>
      <c r="F79" s="27">
        <f>D79/D6</f>
        <v>0.012744110364759404</v>
      </c>
      <c r="G79" s="12">
        <v>490.4</v>
      </c>
      <c r="H79" s="12">
        <v>357</v>
      </c>
      <c r="I79" s="27">
        <f t="shared" si="6"/>
        <v>0.7279771615008157</v>
      </c>
      <c r="J79" s="27">
        <f>H79/H6</f>
        <v>0.013048865625925209</v>
      </c>
      <c r="K79" s="32">
        <f t="shared" si="8"/>
        <v>1.215406162464986</v>
      </c>
    </row>
    <row r="80" spans="1:11" s="4" customFormat="1" ht="31.5" customHeight="1">
      <c r="A80" s="7" t="s">
        <v>9</v>
      </c>
      <c r="B80" s="15">
        <v>11700000000000000</v>
      </c>
      <c r="C80" s="8">
        <f>C81</f>
        <v>0</v>
      </c>
      <c r="D80" s="8">
        <f>D81</f>
        <v>0</v>
      </c>
      <c r="E80" s="25" t="e">
        <f t="shared" si="7"/>
        <v>#DIV/0!</v>
      </c>
      <c r="F80" s="25">
        <f>D80/D6</f>
        <v>0</v>
      </c>
      <c r="G80" s="8">
        <f>G81</f>
        <v>0</v>
      </c>
      <c r="H80" s="8">
        <f>H81</f>
        <v>0</v>
      </c>
      <c r="I80" s="25" t="e">
        <f t="shared" si="6"/>
        <v>#DIV/0!</v>
      </c>
      <c r="J80" s="25">
        <f>H80/H6</f>
        <v>0</v>
      </c>
      <c r="K80" s="30" t="e">
        <f t="shared" si="8"/>
        <v>#DIV/0!</v>
      </c>
    </row>
    <row r="81" spans="1:11" s="4" customFormat="1" ht="19.5" customHeight="1">
      <c r="A81" s="9" t="s">
        <v>63</v>
      </c>
      <c r="B81" s="15">
        <v>11701000000000100</v>
      </c>
      <c r="C81" s="10">
        <f>C82+C83</f>
        <v>0</v>
      </c>
      <c r="D81" s="17">
        <f>D82+D83</f>
        <v>0</v>
      </c>
      <c r="E81" s="26" t="e">
        <f t="shared" si="7"/>
        <v>#DIV/0!</v>
      </c>
      <c r="F81" s="26">
        <f>D81/D6</f>
        <v>0</v>
      </c>
      <c r="G81" s="10">
        <f>G82+G83</f>
        <v>0</v>
      </c>
      <c r="H81" s="17">
        <f>H82+H83</f>
        <v>0</v>
      </c>
      <c r="I81" s="26" t="e">
        <f t="shared" si="6"/>
        <v>#DIV/0!</v>
      </c>
      <c r="J81" s="26">
        <f>H81/H6</f>
        <v>0</v>
      </c>
      <c r="K81" s="31" t="e">
        <f t="shared" si="8"/>
        <v>#DIV/0!</v>
      </c>
    </row>
    <row r="82" spans="1:11" s="4" customFormat="1" ht="24.75" customHeight="1">
      <c r="A82" s="11" t="s">
        <v>30</v>
      </c>
      <c r="B82" s="15">
        <v>11701050050000100</v>
      </c>
      <c r="C82" s="12"/>
      <c r="D82" s="12"/>
      <c r="E82" s="27" t="e">
        <f t="shared" si="7"/>
        <v>#DIV/0!</v>
      </c>
      <c r="F82" s="27">
        <f>D82/D6</f>
        <v>0</v>
      </c>
      <c r="G82" s="12"/>
      <c r="H82" s="12"/>
      <c r="I82" s="27" t="e">
        <f t="shared" si="6"/>
        <v>#DIV/0!</v>
      </c>
      <c r="J82" s="27">
        <f>H82/H6</f>
        <v>0</v>
      </c>
      <c r="K82" s="32" t="e">
        <f t="shared" si="8"/>
        <v>#DIV/0!</v>
      </c>
    </row>
    <row r="83" spans="1:11" s="23" customFormat="1" ht="24.75" customHeight="1" thickBot="1">
      <c r="A83" s="20" t="s">
        <v>70</v>
      </c>
      <c r="B83" s="21">
        <v>11701050100000100</v>
      </c>
      <c r="C83" s="22"/>
      <c r="D83" s="22"/>
      <c r="E83" s="28" t="e">
        <f t="shared" si="7"/>
        <v>#DIV/0!</v>
      </c>
      <c r="F83" s="28">
        <f>D83/D6</f>
        <v>0</v>
      </c>
      <c r="G83" s="22"/>
      <c r="H83" s="22"/>
      <c r="I83" s="28" t="e">
        <f t="shared" si="6"/>
        <v>#DIV/0!</v>
      </c>
      <c r="J83" s="28">
        <f>H83/H6</f>
        <v>0</v>
      </c>
      <c r="K83" s="33" t="e">
        <f t="shared" si="8"/>
        <v>#DIV/0!</v>
      </c>
    </row>
    <row r="84" spans="1:11" s="4" customFormat="1" ht="81" customHeight="1">
      <c r="A84" s="18" t="s">
        <v>12</v>
      </c>
      <c r="B84" s="35" t="s">
        <v>94</v>
      </c>
      <c r="C84" s="19">
        <f>C85+C143+C146+C140</f>
        <v>253372.8</v>
      </c>
      <c r="D84" s="19">
        <f>D85+D143+D146+D140</f>
        <v>168330.19999999995</v>
      </c>
      <c r="E84" s="36">
        <f>D84/C84</f>
        <v>0.6643578158350066</v>
      </c>
      <c r="F84" s="36">
        <f>D84/D84</f>
        <v>1</v>
      </c>
      <c r="G84" s="19">
        <f>G85+G140+G143+G146</f>
        <v>234621.1</v>
      </c>
      <c r="H84" s="19">
        <f>H85+H143+H146+H140</f>
        <v>160815.5</v>
      </c>
      <c r="I84" s="36">
        <f>H84/G84</f>
        <v>0.6854264173171125</v>
      </c>
      <c r="J84" s="36">
        <f>H84/H84</f>
        <v>1</v>
      </c>
      <c r="K84" s="67">
        <f>D84/H84</f>
        <v>1.0467287046335705</v>
      </c>
    </row>
    <row r="85" spans="1:11" s="4" customFormat="1" ht="76.5" customHeight="1" thickBot="1">
      <c r="A85" s="106" t="s">
        <v>64</v>
      </c>
      <c r="B85" s="37" t="s">
        <v>95</v>
      </c>
      <c r="C85" s="8">
        <f>C86+C89+C106+C131</f>
        <v>253375.9</v>
      </c>
      <c r="D85" s="8">
        <f>D86+D89+D106+D131</f>
        <v>168362.29999999996</v>
      </c>
      <c r="E85" s="36">
        <f aca="true" t="shared" si="9" ref="E85:E148">D85/C85</f>
        <v>0.6644763767982668</v>
      </c>
      <c r="F85" s="38">
        <f>D85/D84</f>
        <v>1.0001906966189074</v>
      </c>
      <c r="G85" s="8">
        <f>G86+G89+G106+G131</f>
        <v>234621.1</v>
      </c>
      <c r="H85" s="8">
        <f>H86+H89+H106+H131</f>
        <v>160815.5</v>
      </c>
      <c r="I85" s="36">
        <f aca="true" t="shared" si="10" ref="I85:I148">H85/G85</f>
        <v>0.6854264173171125</v>
      </c>
      <c r="J85" s="38">
        <f>H85/H84</f>
        <v>1</v>
      </c>
      <c r="K85" s="67">
        <f aca="true" t="shared" si="11" ref="K85:K149">D85/H85</f>
        <v>1.0469283122584574</v>
      </c>
    </row>
    <row r="86" spans="1:11" s="4" customFormat="1" ht="24.75" customHeight="1" thickBot="1">
      <c r="A86" s="108" t="s">
        <v>96</v>
      </c>
      <c r="B86" s="105" t="s">
        <v>154</v>
      </c>
      <c r="C86" s="40">
        <f>C87+C88</f>
        <v>71131.2</v>
      </c>
      <c r="D86" s="40">
        <f>D87+D88</f>
        <v>50056</v>
      </c>
      <c r="E86" s="41">
        <f t="shared" si="9"/>
        <v>0.7037137008795016</v>
      </c>
      <c r="F86" s="42">
        <f>D86/D84</f>
        <v>0.2973679114027074</v>
      </c>
      <c r="G86" s="40">
        <f>G87+G88</f>
        <v>82876.1</v>
      </c>
      <c r="H86" s="40">
        <f>H87+H88</f>
        <v>57253</v>
      </c>
      <c r="I86" s="41">
        <f t="shared" si="10"/>
        <v>0.6908264264365721</v>
      </c>
      <c r="J86" s="42">
        <f>H86/H84</f>
        <v>0.3560166774968831</v>
      </c>
      <c r="K86" s="67">
        <f t="shared" si="11"/>
        <v>0.8742947967792081</v>
      </c>
    </row>
    <row r="87" spans="1:11" s="4" customFormat="1" ht="24.75" customHeight="1" thickBot="1">
      <c r="A87" s="107" t="s">
        <v>16</v>
      </c>
      <c r="B87" s="46" t="s">
        <v>155</v>
      </c>
      <c r="C87" s="12">
        <v>58287.5</v>
      </c>
      <c r="D87" s="12">
        <v>41529</v>
      </c>
      <c r="E87" s="36">
        <f t="shared" si="9"/>
        <v>0.7124855243405533</v>
      </c>
      <c r="F87" s="43">
        <f>D87/D84</f>
        <v>0.24671152294715987</v>
      </c>
      <c r="G87" s="12">
        <v>41307</v>
      </c>
      <c r="H87" s="12">
        <v>30978</v>
      </c>
      <c r="I87" s="36">
        <f t="shared" si="10"/>
        <v>0.7499455298133488</v>
      </c>
      <c r="J87" s="43">
        <f>H87/H84</f>
        <v>0.19263068547496975</v>
      </c>
      <c r="K87" s="67">
        <f t="shared" si="11"/>
        <v>1.3405965523920202</v>
      </c>
    </row>
    <row r="88" spans="1:11" s="4" customFormat="1" ht="24.75" customHeight="1" thickBot="1">
      <c r="A88" s="96" t="s">
        <v>14</v>
      </c>
      <c r="B88" s="48" t="s">
        <v>156</v>
      </c>
      <c r="C88" s="97">
        <v>12843.7</v>
      </c>
      <c r="D88" s="97">
        <v>8527</v>
      </c>
      <c r="E88" s="87">
        <f t="shared" si="9"/>
        <v>0.6639052609450548</v>
      </c>
      <c r="F88" s="88">
        <f>D88/D84</f>
        <v>0.050656388455547506</v>
      </c>
      <c r="G88" s="97">
        <v>41569.1</v>
      </c>
      <c r="H88" s="97">
        <v>26275</v>
      </c>
      <c r="I88" s="87">
        <f t="shared" si="10"/>
        <v>0.6320800787123128</v>
      </c>
      <c r="J88" s="88">
        <f>H88/H84</f>
        <v>0.1633859920219133</v>
      </c>
      <c r="K88" s="89">
        <f t="shared" si="11"/>
        <v>0.3245290199809705</v>
      </c>
    </row>
    <row r="89" spans="1:11" s="4" customFormat="1" ht="43.5" customHeight="1" thickBot="1">
      <c r="A89" s="102" t="s">
        <v>51</v>
      </c>
      <c r="B89" s="103" t="s">
        <v>157</v>
      </c>
      <c r="C89" s="104">
        <f>C91+C92+C93+C95+C97+C98+C99+C100+C101+C102+C103+C104+C90+C94+C96+C105</f>
        <v>23946</v>
      </c>
      <c r="D89" s="104">
        <f>D91+D92+D93+D95+D97+D98+D99+D100+D101+D102+D103+D104+D90+D94+D96+D105</f>
        <v>15135.4</v>
      </c>
      <c r="E89" s="93">
        <f t="shared" si="9"/>
        <v>0.632063810239706</v>
      </c>
      <c r="F89" s="94">
        <f>D89/D84</f>
        <v>0.08991494099098085</v>
      </c>
      <c r="G89" s="104">
        <f>G91+G92+G93+G95+G97+G98+G99+G100+G101+G102+G103+G104+G90+G94+G96+G105</f>
        <v>2001.1999999999998</v>
      </c>
      <c r="H89" s="104">
        <f>H91+H92+H93+H95+H97+H98+H99+H100+H101+H102+H103+H104+H90+H94+H96+H105</f>
        <v>405.4</v>
      </c>
      <c r="I89" s="93">
        <f t="shared" si="10"/>
        <v>0.20257845292824306</v>
      </c>
      <c r="J89" s="94">
        <f>H89/H84</f>
        <v>0.002520901281281966</v>
      </c>
      <c r="K89" s="95">
        <f t="shared" si="11"/>
        <v>37.3344844597928</v>
      </c>
    </row>
    <row r="90" spans="1:11" s="4" customFormat="1" ht="43.5" customHeight="1">
      <c r="A90" s="98" t="s">
        <v>198</v>
      </c>
      <c r="B90" s="99" t="s">
        <v>199</v>
      </c>
      <c r="C90" s="100">
        <v>457.8</v>
      </c>
      <c r="D90" s="101">
        <v>0</v>
      </c>
      <c r="E90" s="41">
        <f t="shared" si="9"/>
        <v>0</v>
      </c>
      <c r="F90" s="90">
        <f>D90/D84</f>
        <v>0</v>
      </c>
      <c r="G90" s="101">
        <v>137.1</v>
      </c>
      <c r="H90" s="101">
        <v>137.1</v>
      </c>
      <c r="I90" s="41">
        <f t="shared" si="10"/>
        <v>1</v>
      </c>
      <c r="J90" s="90">
        <f>H90/H84</f>
        <v>0.0008525297623674335</v>
      </c>
      <c r="K90" s="67">
        <f t="shared" si="11"/>
        <v>0</v>
      </c>
    </row>
    <row r="91" spans="1:11" s="4" customFormat="1" ht="90.75" customHeight="1" thickBot="1">
      <c r="A91" s="45" t="s">
        <v>97</v>
      </c>
      <c r="B91" s="47" t="s">
        <v>98</v>
      </c>
      <c r="C91" s="76">
        <v>0</v>
      </c>
      <c r="D91" s="12">
        <v>0</v>
      </c>
      <c r="E91" s="36" t="e">
        <f t="shared" si="9"/>
        <v>#DIV/0!</v>
      </c>
      <c r="F91" s="43">
        <f>D91/D84</f>
        <v>0</v>
      </c>
      <c r="G91" s="12">
        <v>0</v>
      </c>
      <c r="H91" s="12">
        <v>0</v>
      </c>
      <c r="I91" s="36" t="e">
        <f t="shared" si="10"/>
        <v>#DIV/0!</v>
      </c>
      <c r="J91" s="43">
        <f>H91/H84</f>
        <v>0</v>
      </c>
      <c r="K91" s="67" t="e">
        <f t="shared" si="11"/>
        <v>#DIV/0!</v>
      </c>
    </row>
    <row r="92" spans="1:11" s="4" customFormat="1" ht="69" customHeight="1" thickBot="1">
      <c r="A92" s="45" t="s">
        <v>99</v>
      </c>
      <c r="B92" s="47" t="s">
        <v>100</v>
      </c>
      <c r="C92" s="12">
        <v>0</v>
      </c>
      <c r="D92" s="12">
        <v>0</v>
      </c>
      <c r="E92" s="36" t="e">
        <f t="shared" si="9"/>
        <v>#DIV/0!</v>
      </c>
      <c r="F92" s="43">
        <f>D92/D84</f>
        <v>0</v>
      </c>
      <c r="G92" s="12">
        <v>0</v>
      </c>
      <c r="H92" s="12">
        <v>0</v>
      </c>
      <c r="I92" s="36" t="e">
        <f t="shared" si="10"/>
        <v>#DIV/0!</v>
      </c>
      <c r="J92" s="43">
        <f>H92/H84</f>
        <v>0</v>
      </c>
      <c r="K92" s="67" t="e">
        <f t="shared" si="11"/>
        <v>#DIV/0!</v>
      </c>
    </row>
    <row r="93" spans="1:11" s="4" customFormat="1" ht="83.25" customHeight="1" thickBot="1">
      <c r="A93" s="45" t="s">
        <v>152</v>
      </c>
      <c r="B93" s="47" t="s">
        <v>153</v>
      </c>
      <c r="C93" s="12">
        <v>1100</v>
      </c>
      <c r="D93" s="12">
        <v>1100</v>
      </c>
      <c r="E93" s="36">
        <f t="shared" si="9"/>
        <v>1</v>
      </c>
      <c r="F93" s="43">
        <f>D93/D84</f>
        <v>0.006534775102744489</v>
      </c>
      <c r="G93" s="12">
        <v>0</v>
      </c>
      <c r="H93" s="12">
        <v>0</v>
      </c>
      <c r="I93" s="36" t="e">
        <f t="shared" si="10"/>
        <v>#DIV/0!</v>
      </c>
      <c r="J93" s="43">
        <f>H93/H84</f>
        <v>0</v>
      </c>
      <c r="K93" s="67" t="e">
        <f t="shared" si="11"/>
        <v>#DIV/0!</v>
      </c>
    </row>
    <row r="94" spans="1:11" s="4" customFormat="1" ht="34.5" customHeight="1" thickBot="1">
      <c r="A94" s="45" t="s">
        <v>200</v>
      </c>
      <c r="B94" s="47" t="s">
        <v>201</v>
      </c>
      <c r="C94" s="12">
        <v>256.5</v>
      </c>
      <c r="D94" s="12">
        <v>256.5</v>
      </c>
      <c r="E94" s="36">
        <f t="shared" si="9"/>
        <v>1</v>
      </c>
      <c r="F94" s="43">
        <f>D94/D84</f>
        <v>0.0015237907398672375</v>
      </c>
      <c r="G94" s="12">
        <v>0</v>
      </c>
      <c r="H94" s="12">
        <v>0</v>
      </c>
      <c r="I94" s="36" t="e">
        <f t="shared" si="10"/>
        <v>#DIV/0!</v>
      </c>
      <c r="J94" s="43">
        <f>H94/H84</f>
        <v>0</v>
      </c>
      <c r="K94" s="67" t="e">
        <f t="shared" si="11"/>
        <v>#DIV/0!</v>
      </c>
    </row>
    <row r="95" spans="1:11" s="4" customFormat="1" ht="107.25" customHeight="1" thickBot="1">
      <c r="A95" s="45" t="s">
        <v>158</v>
      </c>
      <c r="B95" s="47" t="s">
        <v>159</v>
      </c>
      <c r="C95" s="12">
        <v>2200</v>
      </c>
      <c r="D95" s="12">
        <v>2200</v>
      </c>
      <c r="E95" s="36">
        <f t="shared" si="9"/>
        <v>1</v>
      </c>
      <c r="F95" s="43">
        <f>D95/D84</f>
        <v>0.013069550205488977</v>
      </c>
      <c r="G95" s="12">
        <v>0</v>
      </c>
      <c r="H95" s="12">
        <v>0</v>
      </c>
      <c r="I95" s="36" t="e">
        <f t="shared" si="10"/>
        <v>#DIV/0!</v>
      </c>
      <c r="J95" s="43">
        <f>H95/H84</f>
        <v>0</v>
      </c>
      <c r="K95" s="67" t="e">
        <f t="shared" si="11"/>
        <v>#DIV/0!</v>
      </c>
    </row>
    <row r="96" spans="1:11" s="4" customFormat="1" ht="41.25" customHeight="1" thickBot="1">
      <c r="A96" s="45" t="s">
        <v>207</v>
      </c>
      <c r="B96" s="47" t="s">
        <v>208</v>
      </c>
      <c r="C96" s="12">
        <v>0</v>
      </c>
      <c r="D96" s="12">
        <v>0</v>
      </c>
      <c r="E96" s="36" t="e">
        <f t="shared" si="9"/>
        <v>#DIV/0!</v>
      </c>
      <c r="F96" s="43">
        <f>D96/D84</f>
        <v>0</v>
      </c>
      <c r="G96" s="12">
        <v>268.3</v>
      </c>
      <c r="H96" s="12">
        <v>268.3</v>
      </c>
      <c r="I96" s="36">
        <f t="shared" si="10"/>
        <v>1</v>
      </c>
      <c r="J96" s="43">
        <f>H96/H84</f>
        <v>0.0016683715189145325</v>
      </c>
      <c r="K96" s="67">
        <f t="shared" si="11"/>
        <v>0</v>
      </c>
    </row>
    <row r="97" spans="1:11" s="4" customFormat="1" ht="81" customHeight="1" thickBot="1">
      <c r="A97" s="45" t="s">
        <v>101</v>
      </c>
      <c r="B97" s="46" t="s">
        <v>102</v>
      </c>
      <c r="C97" s="12">
        <v>0</v>
      </c>
      <c r="D97" s="12">
        <v>0</v>
      </c>
      <c r="E97" s="36" t="e">
        <f t="shared" si="9"/>
        <v>#DIV/0!</v>
      </c>
      <c r="F97" s="43">
        <f>D97/D84</f>
        <v>0</v>
      </c>
      <c r="G97" s="12">
        <v>0</v>
      </c>
      <c r="H97" s="12">
        <v>0</v>
      </c>
      <c r="I97" s="36" t="e">
        <f t="shared" si="10"/>
        <v>#DIV/0!</v>
      </c>
      <c r="J97" s="43">
        <f>H97/H84</f>
        <v>0</v>
      </c>
      <c r="K97" s="67" t="e">
        <f t="shared" si="11"/>
        <v>#DIV/0!</v>
      </c>
    </row>
    <row r="98" spans="1:11" s="4" customFormat="1" ht="52.5" customHeight="1" thickBot="1">
      <c r="A98" s="45" t="s">
        <v>103</v>
      </c>
      <c r="B98" s="47" t="s">
        <v>104</v>
      </c>
      <c r="C98" s="12">
        <v>0</v>
      </c>
      <c r="D98" s="12">
        <v>0</v>
      </c>
      <c r="E98" s="36" t="e">
        <f t="shared" si="9"/>
        <v>#DIV/0!</v>
      </c>
      <c r="F98" s="43">
        <f>D98/D84</f>
        <v>0</v>
      </c>
      <c r="G98" s="12">
        <v>0</v>
      </c>
      <c r="H98" s="12">
        <v>0</v>
      </c>
      <c r="I98" s="36" t="e">
        <f t="shared" si="10"/>
        <v>#DIV/0!</v>
      </c>
      <c r="J98" s="43">
        <f>H98/H84</f>
        <v>0</v>
      </c>
      <c r="K98" s="67" t="e">
        <f t="shared" si="11"/>
        <v>#DIV/0!</v>
      </c>
    </row>
    <row r="99" spans="1:11" s="4" customFormat="1" ht="137.25" customHeight="1" thickBot="1">
      <c r="A99" s="45" t="s">
        <v>105</v>
      </c>
      <c r="B99" s="46" t="s">
        <v>106</v>
      </c>
      <c r="C99" s="12">
        <v>0</v>
      </c>
      <c r="D99" s="12">
        <v>0</v>
      </c>
      <c r="E99" s="36" t="e">
        <f t="shared" si="9"/>
        <v>#DIV/0!</v>
      </c>
      <c r="F99" s="43">
        <f>D99/D84</f>
        <v>0</v>
      </c>
      <c r="G99" s="12">
        <v>0</v>
      </c>
      <c r="H99" s="12">
        <v>0</v>
      </c>
      <c r="I99" s="36" t="e">
        <f t="shared" si="10"/>
        <v>#DIV/0!</v>
      </c>
      <c r="J99" s="43">
        <f>H99/H84</f>
        <v>0</v>
      </c>
      <c r="K99" s="67" t="e">
        <f t="shared" si="11"/>
        <v>#DIV/0!</v>
      </c>
    </row>
    <row r="100" spans="1:11" s="4" customFormat="1" ht="57" customHeight="1" thickBot="1">
      <c r="A100" s="45" t="s">
        <v>107</v>
      </c>
      <c r="B100" s="47" t="s">
        <v>108</v>
      </c>
      <c r="C100" s="12">
        <v>0</v>
      </c>
      <c r="D100" s="12">
        <v>0</v>
      </c>
      <c r="E100" s="36" t="e">
        <f t="shared" si="9"/>
        <v>#DIV/0!</v>
      </c>
      <c r="F100" s="43">
        <f>D100/D84</f>
        <v>0</v>
      </c>
      <c r="G100" s="12">
        <v>0</v>
      </c>
      <c r="H100" s="12">
        <v>0</v>
      </c>
      <c r="I100" s="36" t="e">
        <f t="shared" si="10"/>
        <v>#DIV/0!</v>
      </c>
      <c r="J100" s="43">
        <f>H100/H84</f>
        <v>0</v>
      </c>
      <c r="K100" s="67" t="e">
        <f t="shared" si="11"/>
        <v>#DIV/0!</v>
      </c>
    </row>
    <row r="101" spans="1:11" s="4" customFormat="1" ht="135.75" customHeight="1" thickBot="1">
      <c r="A101" s="45" t="s">
        <v>109</v>
      </c>
      <c r="B101" s="48" t="s">
        <v>110</v>
      </c>
      <c r="C101" s="12">
        <v>0</v>
      </c>
      <c r="D101" s="12">
        <v>0</v>
      </c>
      <c r="E101" s="36" t="e">
        <f t="shared" si="9"/>
        <v>#DIV/0!</v>
      </c>
      <c r="F101" s="43">
        <f>D101/D84</f>
        <v>0</v>
      </c>
      <c r="G101" s="12">
        <v>0</v>
      </c>
      <c r="H101" s="12">
        <v>0</v>
      </c>
      <c r="I101" s="36" t="e">
        <f t="shared" si="10"/>
        <v>#DIV/0!</v>
      </c>
      <c r="J101" s="43">
        <f>H101/H84</f>
        <v>0</v>
      </c>
      <c r="K101" s="67" t="e">
        <f t="shared" si="11"/>
        <v>#DIV/0!</v>
      </c>
    </row>
    <row r="102" spans="1:11" s="4" customFormat="1" ht="147.75" customHeight="1" thickBot="1">
      <c r="A102" s="49" t="s">
        <v>111</v>
      </c>
      <c r="B102" s="50" t="s">
        <v>112</v>
      </c>
      <c r="C102" s="51">
        <v>0</v>
      </c>
      <c r="D102" s="12">
        <v>0</v>
      </c>
      <c r="E102" s="36" t="e">
        <f t="shared" si="9"/>
        <v>#DIV/0!</v>
      </c>
      <c r="F102" s="43">
        <f>D102/D84</f>
        <v>0</v>
      </c>
      <c r="G102" s="51">
        <v>0</v>
      </c>
      <c r="H102" s="12">
        <v>0</v>
      </c>
      <c r="I102" s="36" t="e">
        <f t="shared" si="10"/>
        <v>#DIV/0!</v>
      </c>
      <c r="J102" s="43">
        <f>H102/H84</f>
        <v>0</v>
      </c>
      <c r="K102" s="67" t="e">
        <f t="shared" si="11"/>
        <v>#DIV/0!</v>
      </c>
    </row>
    <row r="103" spans="1:11" s="4" customFormat="1" ht="83.25" customHeight="1">
      <c r="A103" s="69" t="s">
        <v>160</v>
      </c>
      <c r="B103" s="68" t="s">
        <v>161</v>
      </c>
      <c r="C103" s="51">
        <v>3879.5</v>
      </c>
      <c r="D103" s="51">
        <v>3879.5</v>
      </c>
      <c r="E103" s="36">
        <f t="shared" si="9"/>
        <v>1</v>
      </c>
      <c r="F103" s="43">
        <f>D103/D84</f>
        <v>0.023046963646452038</v>
      </c>
      <c r="G103" s="51">
        <v>1595.8</v>
      </c>
      <c r="H103" s="51">
        <v>0</v>
      </c>
      <c r="I103" s="36">
        <f t="shared" si="10"/>
        <v>0</v>
      </c>
      <c r="J103" s="43">
        <f>H103/H84</f>
        <v>0</v>
      </c>
      <c r="K103" s="67" t="e">
        <f t="shared" si="11"/>
        <v>#DIV/0!</v>
      </c>
    </row>
    <row r="104" spans="1:11" s="4" customFormat="1" ht="83.25" customHeight="1">
      <c r="A104" s="57" t="s">
        <v>162</v>
      </c>
      <c r="B104" s="68" t="s">
        <v>163</v>
      </c>
      <c r="C104" s="51">
        <v>15053.7</v>
      </c>
      <c r="D104" s="51">
        <v>7699.4</v>
      </c>
      <c r="E104" s="36">
        <f t="shared" si="9"/>
        <v>0.5114622983053999</v>
      </c>
      <c r="F104" s="43">
        <f>D104/D84</f>
        <v>0.045739861296428104</v>
      </c>
      <c r="G104" s="51">
        <v>0</v>
      </c>
      <c r="H104" s="51">
        <v>0</v>
      </c>
      <c r="I104" s="36" t="e">
        <f t="shared" si="10"/>
        <v>#DIV/0!</v>
      </c>
      <c r="J104" s="43">
        <f>H104/H84</f>
        <v>0</v>
      </c>
      <c r="K104" s="67" t="e">
        <f t="shared" si="11"/>
        <v>#DIV/0!</v>
      </c>
    </row>
    <row r="105" spans="1:11" s="4" customFormat="1" ht="57.75" customHeight="1" thickBot="1">
      <c r="A105" s="82" t="s">
        <v>213</v>
      </c>
      <c r="B105" s="83" t="s">
        <v>214</v>
      </c>
      <c r="C105" s="86">
        <v>998.5</v>
      </c>
      <c r="D105" s="86">
        <v>0</v>
      </c>
      <c r="E105" s="87">
        <f t="shared" si="9"/>
        <v>0</v>
      </c>
      <c r="F105" s="88">
        <f>D105/D84</f>
        <v>0</v>
      </c>
      <c r="G105" s="86">
        <v>0</v>
      </c>
      <c r="H105" s="86">
        <v>0</v>
      </c>
      <c r="I105" s="87" t="e">
        <f t="shared" si="10"/>
        <v>#DIV/0!</v>
      </c>
      <c r="J105" s="88">
        <f>H105/H84</f>
        <v>0</v>
      </c>
      <c r="K105" s="89" t="e">
        <f t="shared" si="11"/>
        <v>#DIV/0!</v>
      </c>
    </row>
    <row r="106" spans="1:11" s="4" customFormat="1" ht="34.5" customHeight="1" thickBot="1">
      <c r="A106" s="84" t="s">
        <v>113</v>
      </c>
      <c r="B106" s="85" t="s">
        <v>164</v>
      </c>
      <c r="C106" s="91">
        <f>C107+C108+C109+C110+C111+C113+C114+C115+C116+C117+C118+C119+C120+C121+C122+C123+C124+C125+C126+C127+C128+C129+C130</f>
        <v>147779.30000000002</v>
      </c>
      <c r="D106" s="92">
        <f>D107+D108+D109+D110+D111+D113+D114+D115+D116+D117+D118+D119+D120+D121+D122+D123+D124+D125+D126+D127+D128+D129+D130</f>
        <v>99211.49999999997</v>
      </c>
      <c r="E106" s="93">
        <f t="shared" si="9"/>
        <v>0.6713490996370937</v>
      </c>
      <c r="F106" s="94">
        <f>D106/D84</f>
        <v>0.5893862182781224</v>
      </c>
      <c r="G106" s="92">
        <f>G107+G108+G109+G110+G111+G112+G113+G114+G115+G116+G117+G118+G119+G120+G121+G122+G123+G124+G125+G126+G127+G128+G129+G130</f>
        <v>149313.7</v>
      </c>
      <c r="H106" s="92">
        <f>H107+H108+H109+H110+H111+H112+H113+H114+H115+H116+H117+H118+H119+H120+H121+H122+H123+H124+H125+H126+H127+H128+H129+H130</f>
        <v>102737</v>
      </c>
      <c r="I106" s="93">
        <f t="shared" si="10"/>
        <v>0.6880614437924986</v>
      </c>
      <c r="J106" s="94">
        <f>H106/H84</f>
        <v>0.6388501108413057</v>
      </c>
      <c r="K106" s="95">
        <f t="shared" si="11"/>
        <v>0.9656842228213786</v>
      </c>
    </row>
    <row r="107" spans="1:11" s="4" customFormat="1" ht="56.25" customHeight="1" thickBot="1">
      <c r="A107" s="45" t="s">
        <v>114</v>
      </c>
      <c r="B107" s="47" t="s">
        <v>209</v>
      </c>
      <c r="C107" s="76">
        <v>972.6</v>
      </c>
      <c r="D107" s="76">
        <v>613.8</v>
      </c>
      <c r="E107" s="36">
        <f t="shared" si="9"/>
        <v>0.6310919185687847</v>
      </c>
      <c r="F107" s="90">
        <f>D107/D84</f>
        <v>0.0036464045073314245</v>
      </c>
      <c r="G107" s="76">
        <v>989</v>
      </c>
      <c r="H107" s="76">
        <v>594.3</v>
      </c>
      <c r="I107" s="36">
        <f t="shared" si="10"/>
        <v>0.6009100101112234</v>
      </c>
      <c r="J107" s="90">
        <f>H107/H84</f>
        <v>0.0036955392981397935</v>
      </c>
      <c r="K107" s="67">
        <f t="shared" si="11"/>
        <v>1.032811711256941</v>
      </c>
    </row>
    <row r="108" spans="1:11" s="4" customFormat="1" ht="70.5" customHeight="1" thickBot="1">
      <c r="A108" s="45" t="s">
        <v>115</v>
      </c>
      <c r="B108" s="47" t="s">
        <v>116</v>
      </c>
      <c r="C108" s="12">
        <v>0</v>
      </c>
      <c r="D108" s="12">
        <v>0</v>
      </c>
      <c r="E108" s="36" t="e">
        <f t="shared" si="9"/>
        <v>#DIV/0!</v>
      </c>
      <c r="F108" s="43">
        <f>D108/D84</f>
        <v>0</v>
      </c>
      <c r="G108" s="12">
        <v>0</v>
      </c>
      <c r="H108" s="12">
        <v>0</v>
      </c>
      <c r="I108" s="36" t="e">
        <f t="shared" si="10"/>
        <v>#DIV/0!</v>
      </c>
      <c r="J108" s="43">
        <f>H108/H84</f>
        <v>0</v>
      </c>
      <c r="K108" s="67" t="e">
        <f t="shared" si="11"/>
        <v>#DIV/0!</v>
      </c>
    </row>
    <row r="109" spans="1:11" s="4" customFormat="1" ht="99" customHeight="1" thickBot="1">
      <c r="A109" s="45" t="s">
        <v>144</v>
      </c>
      <c r="B109" s="47" t="s">
        <v>145</v>
      </c>
      <c r="C109" s="12">
        <v>0</v>
      </c>
      <c r="D109" s="12">
        <v>0</v>
      </c>
      <c r="E109" s="36" t="e">
        <f t="shared" si="9"/>
        <v>#DIV/0!</v>
      </c>
      <c r="F109" s="43">
        <f>D109/D84</f>
        <v>0</v>
      </c>
      <c r="G109" s="12">
        <v>687.3</v>
      </c>
      <c r="H109" s="12">
        <v>581.5</v>
      </c>
      <c r="I109" s="36">
        <f t="shared" si="10"/>
        <v>0.8460643096173432</v>
      </c>
      <c r="J109" s="43">
        <f>H109/H84</f>
        <v>0.0036159449804278815</v>
      </c>
      <c r="K109" s="67">
        <f t="shared" si="11"/>
        <v>0</v>
      </c>
    </row>
    <row r="110" spans="1:11" s="4" customFormat="1" ht="81" customHeight="1" thickBot="1">
      <c r="A110" s="45" t="s">
        <v>166</v>
      </c>
      <c r="B110" s="47" t="s">
        <v>165</v>
      </c>
      <c r="C110" s="12">
        <v>99553.2</v>
      </c>
      <c r="D110" s="109">
        <v>69843.8</v>
      </c>
      <c r="E110" s="36">
        <f t="shared" si="9"/>
        <v>0.7015726264951805</v>
      </c>
      <c r="F110" s="43">
        <f>D110/D84</f>
        <v>0.4149213866555141</v>
      </c>
      <c r="G110" s="12">
        <v>100094.7</v>
      </c>
      <c r="H110" s="12">
        <v>71063</v>
      </c>
      <c r="I110" s="36">
        <f t="shared" si="10"/>
        <v>0.7099576700864282</v>
      </c>
      <c r="J110" s="43">
        <f>H110/H84</f>
        <v>0.44189148434075076</v>
      </c>
      <c r="K110" s="67">
        <f t="shared" si="11"/>
        <v>0.9828433924827267</v>
      </c>
    </row>
    <row r="111" spans="1:11" s="4" customFormat="1" ht="83.25" customHeight="1" thickBot="1">
      <c r="A111" s="45" t="s">
        <v>117</v>
      </c>
      <c r="B111" s="47" t="s">
        <v>167</v>
      </c>
      <c r="C111" s="12">
        <v>203.8</v>
      </c>
      <c r="D111" s="109">
        <v>132.4</v>
      </c>
      <c r="E111" s="36">
        <f t="shared" si="9"/>
        <v>0.6496565260058881</v>
      </c>
      <c r="F111" s="43">
        <f>D111/D84</f>
        <v>0.0007865492941848821</v>
      </c>
      <c r="G111" s="12">
        <v>203.8</v>
      </c>
      <c r="H111" s="12">
        <v>151.3</v>
      </c>
      <c r="I111" s="36">
        <f t="shared" si="10"/>
        <v>0.7423945044160942</v>
      </c>
      <c r="J111" s="43">
        <f>H111/H84</f>
        <v>0.000940829708579086</v>
      </c>
      <c r="K111" s="67">
        <f t="shared" si="11"/>
        <v>0.8750826173165895</v>
      </c>
    </row>
    <row r="112" spans="1:11" s="4" customFormat="1" ht="111.75" customHeight="1" thickBot="1">
      <c r="A112" s="45" t="s">
        <v>194</v>
      </c>
      <c r="B112" s="47" t="s">
        <v>195</v>
      </c>
      <c r="C112" s="12">
        <v>0</v>
      </c>
      <c r="D112" s="12">
        <v>0</v>
      </c>
      <c r="E112" s="36" t="e">
        <f t="shared" si="9"/>
        <v>#DIV/0!</v>
      </c>
      <c r="F112" s="43">
        <f>D112/D84</f>
        <v>0</v>
      </c>
      <c r="G112" s="12">
        <v>383.7</v>
      </c>
      <c r="H112" s="12">
        <v>275.9</v>
      </c>
      <c r="I112" s="36">
        <f t="shared" si="10"/>
        <v>0.7190513421944227</v>
      </c>
      <c r="J112" s="43">
        <f>H112/H84</f>
        <v>0.00171563064505598</v>
      </c>
      <c r="K112" s="67">
        <f t="shared" si="11"/>
        <v>0</v>
      </c>
    </row>
    <row r="113" spans="1:11" s="4" customFormat="1" ht="61.5" customHeight="1" thickBot="1">
      <c r="A113" s="45" t="s">
        <v>118</v>
      </c>
      <c r="B113" s="47" t="s">
        <v>168</v>
      </c>
      <c r="C113" s="12">
        <v>714.2</v>
      </c>
      <c r="D113" s="12">
        <v>512</v>
      </c>
      <c r="E113" s="36">
        <f t="shared" si="9"/>
        <v>0.7168860263231588</v>
      </c>
      <c r="F113" s="43">
        <f>D113/D84</f>
        <v>0.0030416407750956166</v>
      </c>
      <c r="G113" s="12">
        <v>687.9</v>
      </c>
      <c r="H113" s="12">
        <v>506.2</v>
      </c>
      <c r="I113" s="36">
        <f t="shared" si="10"/>
        <v>0.7358627707515627</v>
      </c>
      <c r="J113" s="43">
        <f>H113/H84</f>
        <v>0.0031477065332632735</v>
      </c>
      <c r="K113" s="67">
        <f t="shared" si="11"/>
        <v>1.0114579217700514</v>
      </c>
    </row>
    <row r="114" spans="1:11" s="4" customFormat="1" ht="99" customHeight="1" thickBot="1">
      <c r="A114" s="45" t="s">
        <v>119</v>
      </c>
      <c r="B114" s="47" t="s">
        <v>169</v>
      </c>
      <c r="C114" s="12">
        <v>195.2</v>
      </c>
      <c r="D114" s="109">
        <v>121.9</v>
      </c>
      <c r="E114" s="36">
        <f t="shared" si="9"/>
        <v>0.6244877049180328</v>
      </c>
      <c r="F114" s="43">
        <f>D114/D84</f>
        <v>0.0007241718954768665</v>
      </c>
      <c r="G114" s="12">
        <v>195.2</v>
      </c>
      <c r="H114" s="12">
        <v>77.9</v>
      </c>
      <c r="I114" s="36">
        <f t="shared" si="10"/>
        <v>0.39907786885245905</v>
      </c>
      <c r="J114" s="43">
        <f>H114/H84</f>
        <v>0.0004844060429498401</v>
      </c>
      <c r="K114" s="67">
        <f t="shared" si="11"/>
        <v>1.5648267008985879</v>
      </c>
    </row>
    <row r="115" spans="1:11" s="4" customFormat="1" ht="85.5" customHeight="1" thickBot="1">
      <c r="A115" s="45" t="s">
        <v>120</v>
      </c>
      <c r="B115" s="47" t="s">
        <v>170</v>
      </c>
      <c r="C115" s="12">
        <v>185</v>
      </c>
      <c r="D115" s="109">
        <v>121.2</v>
      </c>
      <c r="E115" s="36">
        <f t="shared" si="9"/>
        <v>0.6551351351351351</v>
      </c>
      <c r="F115" s="43">
        <f>D115/D84</f>
        <v>0.0007200134022296655</v>
      </c>
      <c r="G115" s="12">
        <v>185</v>
      </c>
      <c r="H115" s="12">
        <v>121.1</v>
      </c>
      <c r="I115" s="36">
        <f t="shared" si="10"/>
        <v>0.6545945945945946</v>
      </c>
      <c r="J115" s="43">
        <f>H115/H84</f>
        <v>0.0007530368652275434</v>
      </c>
      <c r="K115" s="67">
        <f t="shared" si="11"/>
        <v>1.0008257638315443</v>
      </c>
    </row>
    <row r="116" spans="1:11" s="4" customFormat="1" ht="98.25" customHeight="1" thickBot="1">
      <c r="A116" s="45" t="s">
        <v>121</v>
      </c>
      <c r="B116" s="47" t="s">
        <v>171</v>
      </c>
      <c r="C116" s="12">
        <v>197</v>
      </c>
      <c r="D116" s="109">
        <v>139.8</v>
      </c>
      <c r="E116" s="36">
        <f t="shared" si="9"/>
        <v>0.7096446700507615</v>
      </c>
      <c r="F116" s="43">
        <f>D116/D84</f>
        <v>0.000830510508512436</v>
      </c>
      <c r="G116" s="12">
        <v>197</v>
      </c>
      <c r="H116" s="12">
        <v>125.6</v>
      </c>
      <c r="I116" s="36">
        <f t="shared" si="10"/>
        <v>0.6375634517766497</v>
      </c>
      <c r="J116" s="43">
        <f>H116/H84</f>
        <v>0.0007810192425481374</v>
      </c>
      <c r="K116" s="67">
        <f t="shared" si="11"/>
        <v>1.1130573248407645</v>
      </c>
    </row>
    <row r="117" spans="1:11" s="4" customFormat="1" ht="81.75" customHeight="1" thickBot="1">
      <c r="A117" s="45" t="s">
        <v>122</v>
      </c>
      <c r="B117" s="47" t="s">
        <v>123</v>
      </c>
      <c r="C117" s="12">
        <v>207.1</v>
      </c>
      <c r="D117" s="109">
        <v>130.5</v>
      </c>
      <c r="E117" s="36">
        <f t="shared" si="9"/>
        <v>0.6301303718010624</v>
      </c>
      <c r="F117" s="43">
        <f>D117/D84</f>
        <v>0.0007752619553710507</v>
      </c>
      <c r="G117" s="12">
        <v>207.1</v>
      </c>
      <c r="H117" s="12">
        <v>134.3</v>
      </c>
      <c r="I117" s="36">
        <f t="shared" si="10"/>
        <v>0.6484789956542734</v>
      </c>
      <c r="J117" s="43">
        <f>H117/H84</f>
        <v>0.0008351185053679528</v>
      </c>
      <c r="K117" s="67">
        <f t="shared" si="11"/>
        <v>0.971705137751303</v>
      </c>
    </row>
    <row r="118" spans="1:11" s="4" customFormat="1" ht="144" customHeight="1" thickBot="1">
      <c r="A118" s="45" t="s">
        <v>172</v>
      </c>
      <c r="B118" s="47" t="s">
        <v>173</v>
      </c>
      <c r="C118" s="12">
        <v>96.2</v>
      </c>
      <c r="D118" s="109">
        <v>64.2</v>
      </c>
      <c r="E118" s="36">
        <f t="shared" si="9"/>
        <v>0.6673596673596673</v>
      </c>
      <c r="F118" s="43">
        <f>D118/D84</f>
        <v>0.0003813932378147238</v>
      </c>
      <c r="G118" s="12">
        <v>109.4</v>
      </c>
      <c r="H118" s="12">
        <v>72.8</v>
      </c>
      <c r="I118" s="36">
        <f t="shared" si="10"/>
        <v>0.6654478976234003</v>
      </c>
      <c r="J118" s="43">
        <f>H118/H84</f>
        <v>0.0004526926819865</v>
      </c>
      <c r="K118" s="67">
        <f t="shared" si="11"/>
        <v>0.881868131868132</v>
      </c>
    </row>
    <row r="119" spans="1:11" s="4" customFormat="1" ht="138.75" customHeight="1" thickBot="1">
      <c r="A119" s="45" t="s">
        <v>174</v>
      </c>
      <c r="B119" s="47" t="s">
        <v>175</v>
      </c>
      <c r="C119" s="12">
        <v>1062.5</v>
      </c>
      <c r="D119" s="109">
        <v>558.9</v>
      </c>
      <c r="E119" s="36">
        <f t="shared" si="9"/>
        <v>0.5260235294117647</v>
      </c>
      <c r="F119" s="43">
        <f>D119/D84</f>
        <v>0.003320259822658086</v>
      </c>
      <c r="G119" s="12">
        <v>1010.8</v>
      </c>
      <c r="H119" s="12">
        <v>607</v>
      </c>
      <c r="I119" s="36">
        <f t="shared" si="10"/>
        <v>0.6005144440047487</v>
      </c>
      <c r="J119" s="43">
        <f>H119/H84</f>
        <v>0.0037745117852445815</v>
      </c>
      <c r="K119" s="67">
        <f t="shared" si="11"/>
        <v>0.9207578253706754</v>
      </c>
    </row>
    <row r="120" spans="1:11" s="4" customFormat="1" ht="82.5" customHeight="1" thickBot="1">
      <c r="A120" s="45" t="s">
        <v>124</v>
      </c>
      <c r="B120" s="47" t="s">
        <v>176</v>
      </c>
      <c r="C120" s="12">
        <v>195</v>
      </c>
      <c r="D120" s="109">
        <v>131.6</v>
      </c>
      <c r="E120" s="36">
        <f t="shared" si="9"/>
        <v>0.6748717948717948</v>
      </c>
      <c r="F120" s="43">
        <f>D120/D84</f>
        <v>0.0007817967304737951</v>
      </c>
      <c r="G120" s="12">
        <v>195</v>
      </c>
      <c r="H120" s="12">
        <v>128.2</v>
      </c>
      <c r="I120" s="36">
        <f t="shared" si="10"/>
        <v>0.6574358974358974</v>
      </c>
      <c r="J120" s="43">
        <f>H120/H84</f>
        <v>0.0007971868383333695</v>
      </c>
      <c r="K120" s="67">
        <f t="shared" si="11"/>
        <v>1.0265210608424338</v>
      </c>
    </row>
    <row r="121" spans="1:11" s="4" customFormat="1" ht="96" customHeight="1" thickBot="1">
      <c r="A121" s="45" t="s">
        <v>177</v>
      </c>
      <c r="B121" s="47" t="s">
        <v>178</v>
      </c>
      <c r="C121" s="12">
        <v>2579.4</v>
      </c>
      <c r="D121" s="109">
        <v>1029.7</v>
      </c>
      <c r="E121" s="36">
        <f t="shared" si="9"/>
        <v>0.3992013646584477</v>
      </c>
      <c r="F121" s="43">
        <f>D121/D84</f>
        <v>0.006117143566632727</v>
      </c>
      <c r="G121" s="12">
        <v>2229.9</v>
      </c>
      <c r="H121" s="12">
        <v>1415.9</v>
      </c>
      <c r="I121" s="36">
        <f t="shared" si="10"/>
        <v>0.6349612090228262</v>
      </c>
      <c r="J121" s="43">
        <f>H121/H84</f>
        <v>0.008804499566273152</v>
      </c>
      <c r="K121" s="67">
        <f t="shared" si="11"/>
        <v>0.727240624337877</v>
      </c>
    </row>
    <row r="122" spans="1:11" s="4" customFormat="1" ht="144" customHeight="1" thickBot="1">
      <c r="A122" s="45" t="s">
        <v>179</v>
      </c>
      <c r="B122" s="47" t="s">
        <v>180</v>
      </c>
      <c r="C122" s="12">
        <v>2678.9</v>
      </c>
      <c r="D122" s="109">
        <v>1672.4</v>
      </c>
      <c r="E122" s="36">
        <f t="shared" si="9"/>
        <v>0.6242860875732577</v>
      </c>
      <c r="F122" s="43">
        <f>D122/D84</f>
        <v>0.009935234438027166</v>
      </c>
      <c r="G122" s="12">
        <v>2965.6</v>
      </c>
      <c r="H122" s="12">
        <v>1828.8</v>
      </c>
      <c r="I122" s="36">
        <f t="shared" si="10"/>
        <v>0.6166711626652279</v>
      </c>
      <c r="J122" s="43">
        <f>H122/H84</f>
        <v>0.01137203814308944</v>
      </c>
      <c r="K122" s="67">
        <f t="shared" si="11"/>
        <v>0.9144794400699914</v>
      </c>
    </row>
    <row r="123" spans="1:11" s="4" customFormat="1" ht="158.25" customHeight="1" thickBot="1">
      <c r="A123" s="45" t="s">
        <v>181</v>
      </c>
      <c r="B123" s="47" t="s">
        <v>182</v>
      </c>
      <c r="C123" s="12">
        <v>491.8</v>
      </c>
      <c r="D123" s="109">
        <v>299.3</v>
      </c>
      <c r="E123" s="36">
        <f t="shared" si="9"/>
        <v>0.6085807238714925</v>
      </c>
      <c r="F123" s="43">
        <f>D123/D84</f>
        <v>0.001778052898410387</v>
      </c>
      <c r="G123" s="12">
        <v>432.6</v>
      </c>
      <c r="H123" s="12">
        <v>283.2</v>
      </c>
      <c r="I123" s="36">
        <f t="shared" si="10"/>
        <v>0.6546463245492371</v>
      </c>
      <c r="J123" s="43">
        <f>H123/H84</f>
        <v>0.0017610242793760552</v>
      </c>
      <c r="K123" s="67">
        <f t="shared" si="11"/>
        <v>1.0568502824858759</v>
      </c>
    </row>
    <row r="124" spans="1:11" s="4" customFormat="1" ht="219" customHeight="1" thickBot="1">
      <c r="A124" s="45" t="s">
        <v>183</v>
      </c>
      <c r="B124" s="47" t="s">
        <v>184</v>
      </c>
      <c r="C124" s="12">
        <v>92.5</v>
      </c>
      <c r="D124" s="109">
        <v>60.4</v>
      </c>
      <c r="E124" s="36">
        <f t="shared" si="9"/>
        <v>0.652972972972973</v>
      </c>
      <c r="F124" s="43">
        <f>D124/D84</f>
        <v>0.000358818560187061</v>
      </c>
      <c r="G124" s="12">
        <v>92.5</v>
      </c>
      <c r="H124" s="12">
        <v>57.3</v>
      </c>
      <c r="I124" s="36">
        <f t="shared" si="10"/>
        <v>0.6194594594594595</v>
      </c>
      <c r="J124" s="43">
        <f>H124/H84</f>
        <v>0.00035630893788223146</v>
      </c>
      <c r="K124" s="67">
        <f t="shared" si="11"/>
        <v>1.0541012216404886</v>
      </c>
    </row>
    <row r="125" spans="1:11" s="4" customFormat="1" ht="109.5" customHeight="1" thickBot="1">
      <c r="A125" s="45" t="s">
        <v>125</v>
      </c>
      <c r="B125" s="47" t="s">
        <v>126</v>
      </c>
      <c r="C125" s="12">
        <v>0</v>
      </c>
      <c r="D125" s="109">
        <v>0</v>
      </c>
      <c r="E125" s="36" t="e">
        <f t="shared" si="9"/>
        <v>#DIV/0!</v>
      </c>
      <c r="F125" s="43">
        <f>D125/D84</f>
        <v>0</v>
      </c>
      <c r="G125" s="12">
        <v>0</v>
      </c>
      <c r="H125" s="12">
        <v>0</v>
      </c>
      <c r="I125" s="36" t="e">
        <f t="shared" si="10"/>
        <v>#DIV/0!</v>
      </c>
      <c r="J125" s="43">
        <f>H125/H84</f>
        <v>0</v>
      </c>
      <c r="K125" s="67" t="e">
        <f t="shared" si="11"/>
        <v>#DIV/0!</v>
      </c>
    </row>
    <row r="126" spans="1:11" s="4" customFormat="1" ht="70.5" customHeight="1" thickBot="1">
      <c r="A126" s="45" t="s">
        <v>127</v>
      </c>
      <c r="B126" s="47" t="s">
        <v>185</v>
      </c>
      <c r="C126" s="12">
        <v>38304.5</v>
      </c>
      <c r="D126" s="109">
        <v>23779.6</v>
      </c>
      <c r="E126" s="36">
        <f t="shared" si="9"/>
        <v>0.6208043441371118</v>
      </c>
      <c r="F126" s="43">
        <f>D126/D84</f>
        <v>0.14126758003020257</v>
      </c>
      <c r="G126" s="12">
        <v>38305.2</v>
      </c>
      <c r="H126" s="12">
        <v>24712.7</v>
      </c>
      <c r="I126" s="36">
        <f t="shared" si="10"/>
        <v>0.6451526163549597</v>
      </c>
      <c r="J126" s="43">
        <f>H126/H84</f>
        <v>0.15367113244681016</v>
      </c>
      <c r="K126" s="67">
        <f t="shared" si="11"/>
        <v>0.96224208605292</v>
      </c>
    </row>
    <row r="127" spans="1:11" s="4" customFormat="1" ht="96" customHeight="1" thickBot="1">
      <c r="A127" s="45" t="s">
        <v>146</v>
      </c>
      <c r="B127" s="47" t="s">
        <v>204</v>
      </c>
      <c r="C127" s="12">
        <v>0.6</v>
      </c>
      <c r="D127" s="109">
        <v>0</v>
      </c>
      <c r="E127" s="36">
        <f t="shared" si="9"/>
        <v>0</v>
      </c>
      <c r="F127" s="43">
        <f>D127/D84</f>
        <v>0</v>
      </c>
      <c r="G127" s="12">
        <v>1.2</v>
      </c>
      <c r="H127" s="12">
        <v>0</v>
      </c>
      <c r="I127" s="36">
        <f t="shared" si="10"/>
        <v>0</v>
      </c>
      <c r="J127" s="43">
        <f>H127/H84</f>
        <v>0</v>
      </c>
      <c r="K127" s="67" t="e">
        <f t="shared" si="11"/>
        <v>#DIV/0!</v>
      </c>
    </row>
    <row r="128" spans="1:11" s="4" customFormat="1" ht="70.5" customHeight="1" thickBot="1">
      <c r="A128" s="45" t="s">
        <v>147</v>
      </c>
      <c r="B128" s="47" t="s">
        <v>186</v>
      </c>
      <c r="C128" s="12">
        <v>44.6</v>
      </c>
      <c r="D128" s="109">
        <v>0</v>
      </c>
      <c r="E128" s="36">
        <f t="shared" si="9"/>
        <v>0</v>
      </c>
      <c r="F128" s="43">
        <f>D128/D84</f>
        <v>0</v>
      </c>
      <c r="G128" s="12">
        <v>113.9</v>
      </c>
      <c r="H128" s="12">
        <v>0</v>
      </c>
      <c r="I128" s="36">
        <f t="shared" si="10"/>
        <v>0</v>
      </c>
      <c r="J128" s="43">
        <f>H128/H84</f>
        <v>0</v>
      </c>
      <c r="K128" s="67" t="e">
        <f t="shared" si="11"/>
        <v>#DIV/0!</v>
      </c>
    </row>
    <row r="129" spans="1:11" s="4" customFormat="1" ht="42" customHeight="1">
      <c r="A129" s="78" t="s">
        <v>128</v>
      </c>
      <c r="B129" s="48" t="s">
        <v>129</v>
      </c>
      <c r="C129" s="12">
        <v>0</v>
      </c>
      <c r="D129" s="109">
        <v>0</v>
      </c>
      <c r="E129" s="36" t="e">
        <f t="shared" si="9"/>
        <v>#DIV/0!</v>
      </c>
      <c r="F129" s="43">
        <f>D129/D84</f>
        <v>0</v>
      </c>
      <c r="G129" s="12">
        <v>0</v>
      </c>
      <c r="H129" s="12">
        <v>0</v>
      </c>
      <c r="I129" s="36" t="e">
        <f t="shared" si="10"/>
        <v>#DIV/0!</v>
      </c>
      <c r="J129" s="43">
        <f>H129/H84</f>
        <v>0</v>
      </c>
      <c r="K129" s="67" t="e">
        <f t="shared" si="11"/>
        <v>#DIV/0!</v>
      </c>
    </row>
    <row r="130" spans="1:11" s="4" customFormat="1" ht="87" customHeight="1">
      <c r="A130" s="81" t="s">
        <v>205</v>
      </c>
      <c r="B130" s="54" t="s">
        <v>206</v>
      </c>
      <c r="C130" s="51">
        <v>5.2</v>
      </c>
      <c r="D130" s="109">
        <v>0</v>
      </c>
      <c r="E130" s="36">
        <f t="shared" si="9"/>
        <v>0</v>
      </c>
      <c r="F130" s="43">
        <f>D130/D84</f>
        <v>0</v>
      </c>
      <c r="G130" s="12">
        <v>26.9</v>
      </c>
      <c r="H130" s="12">
        <v>0</v>
      </c>
      <c r="I130" s="36">
        <f t="shared" si="10"/>
        <v>0</v>
      </c>
      <c r="J130" s="43">
        <f>H130/H84</f>
        <v>0</v>
      </c>
      <c r="K130" s="67" t="e">
        <f t="shared" si="11"/>
        <v>#DIV/0!</v>
      </c>
    </row>
    <row r="131" spans="1:11" s="4" customFormat="1" ht="20.25" customHeight="1">
      <c r="A131" s="79" t="s">
        <v>88</v>
      </c>
      <c r="B131" s="80" t="s">
        <v>187</v>
      </c>
      <c r="C131" s="40">
        <f>C132+C133+C134+C135+C136+C138+C139</f>
        <v>10519.4</v>
      </c>
      <c r="D131" s="110">
        <f>D132+D133+D134+D135+D136+D138+D139</f>
        <v>3959.4</v>
      </c>
      <c r="E131" s="41">
        <f t="shared" si="9"/>
        <v>0.3763902884194916</v>
      </c>
      <c r="F131" s="42">
        <f>D131/D84</f>
        <v>0.023521625947096843</v>
      </c>
      <c r="G131" s="40">
        <f>G132+G133+G134+G135+G136+G137+G138+G139</f>
        <v>430.1</v>
      </c>
      <c r="H131" s="40">
        <f>H132+H133+H134+H135+H136+H137+H138+H139</f>
        <v>420.1</v>
      </c>
      <c r="I131" s="41">
        <f t="shared" si="10"/>
        <v>0.9767495931178796</v>
      </c>
      <c r="J131" s="42">
        <f>H131/H84</f>
        <v>0.00261231038052924</v>
      </c>
      <c r="K131" s="67">
        <f t="shared" si="11"/>
        <v>9.424898833611044</v>
      </c>
    </row>
    <row r="132" spans="1:11" s="4" customFormat="1" ht="95.25" customHeight="1">
      <c r="A132" s="70" t="s">
        <v>188</v>
      </c>
      <c r="B132" s="71" t="s">
        <v>189</v>
      </c>
      <c r="C132" s="72">
        <v>0</v>
      </c>
      <c r="D132" s="111">
        <v>0</v>
      </c>
      <c r="E132" s="41" t="e">
        <f t="shared" si="9"/>
        <v>#DIV/0!</v>
      </c>
      <c r="F132" s="42">
        <f>D132/D84</f>
        <v>0</v>
      </c>
      <c r="G132" s="73">
        <v>0</v>
      </c>
      <c r="H132" s="73">
        <v>0</v>
      </c>
      <c r="I132" s="36" t="e">
        <f t="shared" si="10"/>
        <v>#DIV/0!</v>
      </c>
      <c r="J132" s="42">
        <f>H132/H84</f>
        <v>0</v>
      </c>
      <c r="K132" s="67" t="e">
        <f t="shared" si="11"/>
        <v>#DIV/0!</v>
      </c>
    </row>
    <row r="133" spans="1:11" s="4" customFormat="1" ht="66.75" customHeight="1" thickBot="1">
      <c r="A133" s="45" t="s">
        <v>130</v>
      </c>
      <c r="B133" s="47" t="s">
        <v>131</v>
      </c>
      <c r="C133" s="12">
        <v>0</v>
      </c>
      <c r="D133" s="12">
        <v>0</v>
      </c>
      <c r="E133" s="36" t="e">
        <f t="shared" si="9"/>
        <v>#DIV/0!</v>
      </c>
      <c r="F133" s="43">
        <f>D133/D84</f>
        <v>0</v>
      </c>
      <c r="G133" s="12">
        <v>5.7</v>
      </c>
      <c r="H133" s="12">
        <v>5</v>
      </c>
      <c r="I133" s="36">
        <f t="shared" si="10"/>
        <v>0.8771929824561403</v>
      </c>
      <c r="J133" s="43">
        <f>H133/H84</f>
        <v>3.109153035621566E-05</v>
      </c>
      <c r="K133" s="67">
        <f t="shared" si="11"/>
        <v>0</v>
      </c>
    </row>
    <row r="134" spans="1:11" s="4" customFormat="1" ht="80.25" customHeight="1" thickBot="1">
      <c r="A134" s="45" t="s">
        <v>148</v>
      </c>
      <c r="B134" s="47" t="s">
        <v>149</v>
      </c>
      <c r="C134" s="12">
        <v>0</v>
      </c>
      <c r="D134" s="12">
        <v>0</v>
      </c>
      <c r="E134" s="36" t="e">
        <f t="shared" si="9"/>
        <v>#DIV/0!</v>
      </c>
      <c r="F134" s="43">
        <f>D134/D84</f>
        <v>0</v>
      </c>
      <c r="G134" s="12">
        <v>74.4</v>
      </c>
      <c r="H134" s="12">
        <v>65.1</v>
      </c>
      <c r="I134" s="36">
        <f t="shared" si="10"/>
        <v>0.8749999999999999</v>
      </c>
      <c r="J134" s="43">
        <f>H134/H84</f>
        <v>0.0004048117252379279</v>
      </c>
      <c r="K134" s="67">
        <f t="shared" si="11"/>
        <v>0</v>
      </c>
    </row>
    <row r="135" spans="1:11" s="4" customFormat="1" ht="80.25" customHeight="1" thickBot="1">
      <c r="A135" s="45" t="s">
        <v>150</v>
      </c>
      <c r="B135" s="47" t="s">
        <v>151</v>
      </c>
      <c r="C135" s="12">
        <v>0</v>
      </c>
      <c r="D135" s="12">
        <v>0</v>
      </c>
      <c r="E135" s="36" t="e">
        <f t="shared" si="9"/>
        <v>#DIV/0!</v>
      </c>
      <c r="F135" s="43">
        <f>D135/D84</f>
        <v>0</v>
      </c>
      <c r="G135" s="12">
        <v>50</v>
      </c>
      <c r="H135" s="12">
        <v>50</v>
      </c>
      <c r="I135" s="36">
        <f t="shared" si="10"/>
        <v>1</v>
      </c>
      <c r="J135" s="43">
        <f>H135/H84</f>
        <v>0.0003109153035621566</v>
      </c>
      <c r="K135" s="67">
        <f t="shared" si="11"/>
        <v>0</v>
      </c>
    </row>
    <row r="136" spans="1:11" s="4" customFormat="1" ht="58.5" customHeight="1" thickBot="1">
      <c r="A136" s="45" t="s">
        <v>132</v>
      </c>
      <c r="B136" s="47" t="s">
        <v>190</v>
      </c>
      <c r="C136" s="12">
        <v>400</v>
      </c>
      <c r="D136" s="12">
        <v>400</v>
      </c>
      <c r="E136" s="36">
        <f t="shared" si="9"/>
        <v>1</v>
      </c>
      <c r="F136" s="43">
        <f>D136/D84</f>
        <v>0.0023762818555434504</v>
      </c>
      <c r="G136" s="12">
        <v>300</v>
      </c>
      <c r="H136" s="12">
        <v>300</v>
      </c>
      <c r="I136" s="36">
        <f t="shared" si="10"/>
        <v>1</v>
      </c>
      <c r="J136" s="43">
        <f>H136/H84</f>
        <v>0.0018654918213729399</v>
      </c>
      <c r="K136" s="67">
        <f t="shared" si="11"/>
        <v>1.3333333333333333</v>
      </c>
    </row>
    <row r="137" spans="1:11" s="4" customFormat="1" ht="43.5" customHeight="1" thickBot="1">
      <c r="A137" s="45" t="s">
        <v>196</v>
      </c>
      <c r="B137" s="48" t="s">
        <v>197</v>
      </c>
      <c r="C137" s="12">
        <v>0</v>
      </c>
      <c r="D137" s="12">
        <v>0</v>
      </c>
      <c r="E137" s="36" t="e">
        <f t="shared" si="9"/>
        <v>#DIV/0!</v>
      </c>
      <c r="F137" s="43">
        <f>D137/D84</f>
        <v>0</v>
      </c>
      <c r="G137" s="12">
        <v>0</v>
      </c>
      <c r="H137" s="12">
        <v>0</v>
      </c>
      <c r="I137" s="36" t="e">
        <f t="shared" si="10"/>
        <v>#DIV/0!</v>
      </c>
      <c r="J137" s="43">
        <f>H137/H84</f>
        <v>0</v>
      </c>
      <c r="K137" s="67" t="e">
        <f t="shared" si="11"/>
        <v>#DIV/0!</v>
      </c>
    </row>
    <row r="138" spans="1:11" s="4" customFormat="1" ht="60" customHeight="1" thickBot="1">
      <c r="A138" s="49" t="s">
        <v>133</v>
      </c>
      <c r="B138" s="54" t="s">
        <v>134</v>
      </c>
      <c r="C138" s="51">
        <v>0</v>
      </c>
      <c r="D138" s="12">
        <v>0</v>
      </c>
      <c r="E138" s="36" t="e">
        <f t="shared" si="9"/>
        <v>#DIV/0!</v>
      </c>
      <c r="F138" s="43">
        <f>D138/D84</f>
        <v>0</v>
      </c>
      <c r="G138" s="12">
        <v>0</v>
      </c>
      <c r="H138" s="12">
        <v>0</v>
      </c>
      <c r="I138" s="36" t="e">
        <f t="shared" si="10"/>
        <v>#DIV/0!</v>
      </c>
      <c r="J138" s="43">
        <f>H138/H84</f>
        <v>0</v>
      </c>
      <c r="K138" s="67" t="e">
        <f t="shared" si="11"/>
        <v>#DIV/0!</v>
      </c>
    </row>
    <row r="139" spans="1:11" s="4" customFormat="1" ht="71.25" customHeight="1" thickBot="1">
      <c r="A139" s="77" t="s">
        <v>202</v>
      </c>
      <c r="B139" s="54" t="s">
        <v>203</v>
      </c>
      <c r="C139" s="51">
        <v>10119.4</v>
      </c>
      <c r="D139" s="12">
        <v>3559.4</v>
      </c>
      <c r="E139" s="36">
        <f t="shared" si="9"/>
        <v>0.3517402217522778</v>
      </c>
      <c r="F139" s="43">
        <f>D139/D84</f>
        <v>0.021145344091553393</v>
      </c>
      <c r="G139" s="51">
        <v>0</v>
      </c>
      <c r="H139" s="12">
        <v>0</v>
      </c>
      <c r="I139" s="36" t="e">
        <f t="shared" si="10"/>
        <v>#DIV/0!</v>
      </c>
      <c r="J139" s="43">
        <f>H139/H84</f>
        <v>0</v>
      </c>
      <c r="K139" s="67" t="e">
        <f t="shared" si="11"/>
        <v>#DIV/0!</v>
      </c>
    </row>
    <row r="140" spans="1:11" s="4" customFormat="1" ht="27.75" customHeight="1">
      <c r="A140" s="53" t="s">
        <v>2</v>
      </c>
      <c r="B140" s="54" t="s">
        <v>135</v>
      </c>
      <c r="C140" s="51">
        <v>80</v>
      </c>
      <c r="D140" s="12">
        <v>51</v>
      </c>
      <c r="E140" s="36">
        <f t="shared" si="9"/>
        <v>0.6375</v>
      </c>
      <c r="F140" s="43">
        <f>D140/D84</f>
        <v>0.0003029759365817899</v>
      </c>
      <c r="G140" s="51">
        <v>0</v>
      </c>
      <c r="H140" s="12">
        <v>0</v>
      </c>
      <c r="I140" s="36" t="e">
        <f t="shared" si="10"/>
        <v>#DIV/0!</v>
      </c>
      <c r="J140" s="43">
        <f>H140/H84</f>
        <v>0</v>
      </c>
      <c r="K140" s="67" t="e">
        <f t="shared" si="11"/>
        <v>#DIV/0!</v>
      </c>
    </row>
    <row r="141" spans="1:11" s="4" customFormat="1" ht="25.5" customHeight="1">
      <c r="A141" s="55" t="s">
        <v>136</v>
      </c>
      <c r="B141" s="56" t="s">
        <v>137</v>
      </c>
      <c r="C141" s="52">
        <v>80</v>
      </c>
      <c r="D141" s="40">
        <v>51</v>
      </c>
      <c r="E141" s="41">
        <f t="shared" si="9"/>
        <v>0.6375</v>
      </c>
      <c r="F141" s="42">
        <f>D141/D84</f>
        <v>0.0003029759365817899</v>
      </c>
      <c r="G141" s="52">
        <v>0</v>
      </c>
      <c r="H141" s="40">
        <v>0</v>
      </c>
      <c r="I141" s="41" t="e">
        <f t="shared" si="10"/>
        <v>#DIV/0!</v>
      </c>
      <c r="J141" s="42">
        <f>H141/H84</f>
        <v>0</v>
      </c>
      <c r="K141" s="67" t="e">
        <f t="shared" si="11"/>
        <v>#DIV/0!</v>
      </c>
    </row>
    <row r="142" spans="1:11" s="4" customFormat="1" ht="26.25" customHeight="1">
      <c r="A142" s="57" t="s">
        <v>136</v>
      </c>
      <c r="B142" s="58" t="s">
        <v>138</v>
      </c>
      <c r="C142" s="51">
        <v>80</v>
      </c>
      <c r="D142" s="109">
        <v>51</v>
      </c>
      <c r="E142" s="36">
        <f t="shared" si="9"/>
        <v>0.6375</v>
      </c>
      <c r="F142" s="43">
        <f>D142/D84</f>
        <v>0.0003029759365817899</v>
      </c>
      <c r="G142" s="51">
        <v>0</v>
      </c>
      <c r="H142" s="12">
        <v>0</v>
      </c>
      <c r="I142" s="36" t="e">
        <f t="shared" si="10"/>
        <v>#DIV/0!</v>
      </c>
      <c r="J142" s="43">
        <f>H142/H84</f>
        <v>0</v>
      </c>
      <c r="K142" s="67" t="e">
        <f t="shared" si="11"/>
        <v>#DIV/0!</v>
      </c>
    </row>
    <row r="143" spans="1:11" s="4" customFormat="1" ht="160.5" customHeight="1">
      <c r="A143" s="59" t="s">
        <v>87</v>
      </c>
      <c r="B143" s="35" t="s">
        <v>139</v>
      </c>
      <c r="C143" s="8">
        <v>0</v>
      </c>
      <c r="D143" s="8">
        <v>0</v>
      </c>
      <c r="E143" s="36" t="e">
        <f t="shared" si="9"/>
        <v>#DIV/0!</v>
      </c>
      <c r="F143" s="38">
        <f>D143/D84</f>
        <v>0</v>
      </c>
      <c r="G143" s="8">
        <v>0</v>
      </c>
      <c r="H143" s="8">
        <v>0</v>
      </c>
      <c r="I143" s="36" t="e">
        <f t="shared" si="10"/>
        <v>#DIV/0!</v>
      </c>
      <c r="J143" s="38">
        <f>H143/H84</f>
        <v>0</v>
      </c>
      <c r="K143" s="67" t="e">
        <f t="shared" si="11"/>
        <v>#DIV/0!</v>
      </c>
    </row>
    <row r="144" spans="1:11" s="4" customFormat="1" ht="84" customHeight="1" thickBot="1">
      <c r="A144" s="39" t="s">
        <v>22</v>
      </c>
      <c r="B144" s="44" t="s">
        <v>140</v>
      </c>
      <c r="C144" s="40">
        <v>0</v>
      </c>
      <c r="D144" s="40">
        <v>0</v>
      </c>
      <c r="E144" s="41" t="e">
        <f t="shared" si="9"/>
        <v>#DIV/0!</v>
      </c>
      <c r="F144" s="42">
        <f>D144/D84</f>
        <v>0</v>
      </c>
      <c r="G144" s="40">
        <v>0</v>
      </c>
      <c r="H144" s="40">
        <v>0</v>
      </c>
      <c r="I144" s="41" t="e">
        <f t="shared" si="10"/>
        <v>#DIV/0!</v>
      </c>
      <c r="J144" s="42">
        <f>H144/H84</f>
        <v>0</v>
      </c>
      <c r="K144" s="67" t="e">
        <f t="shared" si="11"/>
        <v>#DIV/0!</v>
      </c>
    </row>
    <row r="145" spans="1:11" s="4" customFormat="1" ht="54.75" customHeight="1" thickBot="1">
      <c r="A145" s="60" t="s">
        <v>141</v>
      </c>
      <c r="B145" s="46" t="s">
        <v>142</v>
      </c>
      <c r="C145" s="12">
        <v>0</v>
      </c>
      <c r="D145" s="12">
        <v>0</v>
      </c>
      <c r="E145" s="36" t="e">
        <f t="shared" si="9"/>
        <v>#DIV/0!</v>
      </c>
      <c r="F145" s="43">
        <f>D145/D84</f>
        <v>0</v>
      </c>
      <c r="G145" s="12">
        <v>0</v>
      </c>
      <c r="H145" s="12">
        <v>0</v>
      </c>
      <c r="I145" s="36" t="e">
        <f t="shared" si="10"/>
        <v>#DIV/0!</v>
      </c>
      <c r="J145" s="43">
        <f>H145/H84</f>
        <v>0</v>
      </c>
      <c r="K145" s="67" t="e">
        <f t="shared" si="11"/>
        <v>#DIV/0!</v>
      </c>
    </row>
    <row r="146" spans="1:11" s="4" customFormat="1" ht="87" customHeight="1">
      <c r="A146" s="59" t="s">
        <v>72</v>
      </c>
      <c r="B146" s="37" t="s">
        <v>143</v>
      </c>
      <c r="C146" s="14">
        <f>C147+C148</f>
        <v>-83.1</v>
      </c>
      <c r="D146" s="14">
        <f>D147+D148</f>
        <v>-83.1</v>
      </c>
      <c r="E146" s="36">
        <f t="shared" si="9"/>
        <v>1</v>
      </c>
      <c r="F146" s="38">
        <f>D146/D84</f>
        <v>-0.0004936725554891518</v>
      </c>
      <c r="G146" s="14">
        <v>0</v>
      </c>
      <c r="H146" s="14">
        <v>0</v>
      </c>
      <c r="I146" s="36" t="e">
        <f t="shared" si="10"/>
        <v>#DIV/0!</v>
      </c>
      <c r="J146" s="38">
        <f>H146/H84</f>
        <v>0</v>
      </c>
      <c r="K146" s="67" t="e">
        <f t="shared" si="11"/>
        <v>#DIV/0!</v>
      </c>
    </row>
    <row r="147" spans="1:11" s="4" customFormat="1" ht="87" customHeight="1">
      <c r="A147" s="74" t="s">
        <v>193</v>
      </c>
      <c r="B147" s="75" t="s">
        <v>191</v>
      </c>
      <c r="C147" s="14">
        <v>-27.4</v>
      </c>
      <c r="D147" s="14">
        <v>-27.4</v>
      </c>
      <c r="E147" s="36">
        <f t="shared" si="9"/>
        <v>1</v>
      </c>
      <c r="F147" s="38">
        <f>D147/D84</f>
        <v>-0.00016277530710472635</v>
      </c>
      <c r="G147" s="14">
        <v>0</v>
      </c>
      <c r="H147" s="14">
        <v>0</v>
      </c>
      <c r="I147" s="36" t="e">
        <f t="shared" si="10"/>
        <v>#DIV/0!</v>
      </c>
      <c r="J147" s="38">
        <f>H147/H84</f>
        <v>0</v>
      </c>
      <c r="K147" s="67" t="e">
        <f t="shared" si="11"/>
        <v>#DIV/0!</v>
      </c>
    </row>
    <row r="148" spans="1:11" s="4" customFormat="1" ht="61.5" customHeight="1">
      <c r="A148" s="39" t="s">
        <v>38</v>
      </c>
      <c r="B148" s="44" t="s">
        <v>192</v>
      </c>
      <c r="C148" s="61">
        <v>-55.7</v>
      </c>
      <c r="D148" s="62">
        <v>-55.7</v>
      </c>
      <c r="E148" s="41">
        <f t="shared" si="9"/>
        <v>1</v>
      </c>
      <c r="F148" s="42">
        <f>D148/D84</f>
        <v>-0.00033089724838442547</v>
      </c>
      <c r="G148" s="61">
        <v>0</v>
      </c>
      <c r="H148" s="62">
        <v>0</v>
      </c>
      <c r="I148" s="41" t="e">
        <f t="shared" si="10"/>
        <v>#DIV/0!</v>
      </c>
      <c r="J148" s="42">
        <f>H148/H84</f>
        <v>0</v>
      </c>
      <c r="K148" s="67" t="e">
        <f t="shared" si="11"/>
        <v>#DIV/0!</v>
      </c>
    </row>
    <row r="149" spans="1:11" s="4" customFormat="1" ht="27.75" customHeight="1">
      <c r="A149" s="63" t="s">
        <v>48</v>
      </c>
      <c r="B149" s="64"/>
      <c r="C149" s="65">
        <f>C84+C6</f>
        <v>300057.1</v>
      </c>
      <c r="D149" s="65">
        <f>D84+D6</f>
        <v>202377.29999999996</v>
      </c>
      <c r="E149" s="66">
        <f>D149/C149</f>
        <v>0.674462627279941</v>
      </c>
      <c r="F149" s="66">
        <f>D149/D149</f>
        <v>1</v>
      </c>
      <c r="G149" s="65">
        <f>G84+G6</f>
        <v>282291.1</v>
      </c>
      <c r="H149" s="65">
        <f>H84+H6</f>
        <v>188174.2</v>
      </c>
      <c r="I149" s="66">
        <f>H149/G149</f>
        <v>0.6665962901416305</v>
      </c>
      <c r="J149" s="66">
        <f>H149/H149</f>
        <v>1</v>
      </c>
      <c r="K149" s="67">
        <f t="shared" si="11"/>
        <v>1.0754784662296955</v>
      </c>
    </row>
  </sheetData>
  <sheetProtection/>
  <mergeCells count="6">
    <mergeCell ref="K4:K5"/>
    <mergeCell ref="A1:O1"/>
    <mergeCell ref="A4:A5"/>
    <mergeCell ref="B4:B5"/>
    <mergeCell ref="C4:F4"/>
    <mergeCell ref="G4:J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Кропотова Т. А.</cp:lastModifiedBy>
  <dcterms:created xsi:type="dcterms:W3CDTF">2016-07-28T07:28:38Z</dcterms:created>
  <dcterms:modified xsi:type="dcterms:W3CDTF">2017-10-13T06:23:17Z</dcterms:modified>
  <cp:category/>
  <cp:version/>
  <cp:contentType/>
  <cp:contentStatus/>
</cp:coreProperties>
</file>